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3630706446b0dfd/Escritorio/"/>
    </mc:Choice>
  </mc:AlternateContent>
  <xr:revisionPtr revIDLastSave="0" documentId="8_{199F563C-C1ED-46BE-A336-C0DD090675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JERCICIO 1" sheetId="1" r:id="rId1"/>
    <sheet name="Hoja2" sheetId="2" state="hidden" r:id="rId2"/>
    <sheet name="Hoja3" sheetId="3" state="hidden" r:id="rId3"/>
    <sheet name="EJERCICIO 2" sheetId="4" r:id="rId4"/>
    <sheet name="Hoja5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G12" i="1"/>
  <c r="G10" i="1"/>
  <c r="G9" i="1"/>
  <c r="F9" i="1"/>
  <c r="G7" i="1"/>
  <c r="F7" i="1"/>
  <c r="C16" i="1"/>
  <c r="D16" i="1"/>
  <c r="B16" i="1"/>
  <c r="C13" i="1"/>
  <c r="B13" i="1"/>
  <c r="D12" i="1"/>
  <c r="D14" i="1"/>
  <c r="C14" i="1"/>
  <c r="C12" i="1"/>
  <c r="C10" i="1"/>
  <c r="D10" i="1"/>
  <c r="B10" i="1"/>
  <c r="D9" i="1"/>
  <c r="C9" i="1"/>
  <c r="D8" i="1"/>
  <c r="C8" i="1"/>
  <c r="C7" i="1"/>
  <c r="B7" i="1"/>
  <c r="B50" i="5" l="1"/>
  <c r="B53" i="5"/>
  <c r="B54" i="5" s="1"/>
  <c r="C50" i="5"/>
  <c r="C51" i="5"/>
  <c r="C52" i="5"/>
  <c r="C53" i="5"/>
  <c r="C45" i="5"/>
  <c r="B46" i="5"/>
  <c r="C46" i="5" s="1"/>
  <c r="C48" i="5" s="1"/>
  <c r="G47" i="5" s="1"/>
  <c r="C47" i="5"/>
  <c r="D47" i="5" s="1"/>
  <c r="D52" i="5"/>
  <c r="D45" i="5"/>
  <c r="D48" i="5" s="1"/>
  <c r="C37" i="5"/>
  <c r="D37" i="5" s="1"/>
  <c r="D41" i="5" s="1"/>
  <c r="B38" i="5"/>
  <c r="C38" i="5"/>
  <c r="C39" i="5"/>
  <c r="C41" i="5"/>
  <c r="G32" i="5" s="1"/>
  <c r="B32" i="5"/>
  <c r="C32" i="5" s="1"/>
  <c r="C33" i="5"/>
  <c r="B34" i="5"/>
  <c r="C34" i="5"/>
  <c r="B23" i="5"/>
  <c r="C23" i="5" s="1"/>
  <c r="C24" i="5"/>
  <c r="D24" i="5" s="1"/>
  <c r="D28" i="5" s="1"/>
  <c r="B25" i="5"/>
  <c r="C25" i="5"/>
  <c r="C26" i="5"/>
  <c r="C18" i="5"/>
  <c r="D18" i="5" s="1"/>
  <c r="D22" i="5" s="1"/>
  <c r="B19" i="5"/>
  <c r="C19" i="5"/>
  <c r="B20" i="5"/>
  <c r="C20" i="5"/>
  <c r="C21" i="5"/>
  <c r="C22" i="5"/>
  <c r="G20" i="5" s="1"/>
  <c r="C10" i="5"/>
  <c r="B11" i="5"/>
  <c r="C11" i="5" s="1"/>
  <c r="C14" i="5" s="1"/>
  <c r="G5" i="5" s="1"/>
  <c r="C12" i="5"/>
  <c r="B5" i="5"/>
  <c r="C5" i="5" s="1"/>
  <c r="C6" i="5"/>
  <c r="D6" i="5" s="1"/>
  <c r="B7" i="5"/>
  <c r="C7" i="5" s="1"/>
  <c r="C8" i="5"/>
  <c r="D8" i="5" s="1"/>
  <c r="B41" i="5"/>
  <c r="G39" i="5" s="1"/>
  <c r="D39" i="5"/>
  <c r="D33" i="5"/>
  <c r="D36" i="5" s="1"/>
  <c r="F32" i="5"/>
  <c r="D26" i="5"/>
  <c r="B22" i="5"/>
  <c r="F20" i="5" s="1"/>
  <c r="D21" i="5"/>
  <c r="D12" i="5"/>
  <c r="D10" i="5"/>
  <c r="D14" i="5"/>
  <c r="B28" i="5"/>
  <c r="F18" i="5" s="1"/>
  <c r="B14" i="5"/>
  <c r="F5" i="5" s="1"/>
  <c r="G25" i="5"/>
  <c r="J40" i="2"/>
  <c r="K40" i="2" s="1"/>
  <c r="I41" i="2"/>
  <c r="J41" i="2" s="1"/>
  <c r="J42" i="2"/>
  <c r="I43" i="2"/>
  <c r="J43" i="2"/>
  <c r="J44" i="2"/>
  <c r="J45" i="2"/>
  <c r="J34" i="2"/>
  <c r="I35" i="2"/>
  <c r="J35" i="2" s="1"/>
  <c r="I36" i="2"/>
  <c r="J36" i="2" s="1"/>
  <c r="J37" i="2"/>
  <c r="K37" i="2" s="1"/>
  <c r="I25" i="2"/>
  <c r="J25" i="2" s="1"/>
  <c r="J26" i="2"/>
  <c r="K26" i="2" s="1"/>
  <c r="K30" i="2" s="1"/>
  <c r="J27" i="2"/>
  <c r="I28" i="2"/>
  <c r="J28" i="2" s="1"/>
  <c r="J19" i="2"/>
  <c r="K19" i="2" s="1"/>
  <c r="J20" i="2"/>
  <c r="I21" i="2"/>
  <c r="J21" i="2" s="1"/>
  <c r="I30" i="2"/>
  <c r="N27" i="2" s="1"/>
  <c r="I11" i="2"/>
  <c r="J11" i="2" s="1"/>
  <c r="I13" i="2"/>
  <c r="I15" i="2" s="1"/>
  <c r="I39" i="2"/>
  <c r="M38" i="2" s="1"/>
  <c r="K42" i="2"/>
  <c r="K44" i="2"/>
  <c r="K45" i="2"/>
  <c r="K34" i="2"/>
  <c r="K27" i="2"/>
  <c r="M21" i="2"/>
  <c r="J10" i="2"/>
  <c r="J12" i="2"/>
  <c r="K12" i="2" s="1"/>
  <c r="J14" i="2"/>
  <c r="K14" i="2" s="1"/>
  <c r="J4" i="2"/>
  <c r="I5" i="2"/>
  <c r="J5" i="2" s="1"/>
  <c r="I6" i="2"/>
  <c r="J6" i="2" s="1"/>
  <c r="J7" i="2"/>
  <c r="K7" i="2" s="1"/>
  <c r="J8" i="2"/>
  <c r="J9" i="2"/>
  <c r="N8" i="2" s="1"/>
  <c r="K20" i="2"/>
  <c r="K24" i="2" s="1"/>
  <c r="K4" i="2"/>
  <c r="K8" i="2"/>
  <c r="N12" i="2" l="1"/>
  <c r="M6" i="2"/>
  <c r="K9" i="2"/>
  <c r="J39" i="2"/>
  <c r="N38" i="2" s="1"/>
  <c r="N39" i="2" s="1"/>
  <c r="C54" i="5"/>
  <c r="G45" i="5" s="1"/>
  <c r="I9" i="2"/>
  <c r="M8" i="2" s="1"/>
  <c r="J13" i="2"/>
  <c r="K39" i="2"/>
  <c r="J24" i="2"/>
  <c r="N23" i="2" s="1"/>
  <c r="J46" i="2"/>
  <c r="N36" i="2" s="1"/>
  <c r="C28" i="5"/>
  <c r="G18" i="5" s="1"/>
  <c r="C36" i="5"/>
  <c r="G34" i="5" s="1"/>
  <c r="G35" i="5" s="1"/>
  <c r="B48" i="5"/>
  <c r="F47" i="5" s="1"/>
  <c r="D51" i="5"/>
  <c r="D54" i="5" s="1"/>
  <c r="J15" i="2"/>
  <c r="N6" i="2" s="1"/>
  <c r="N9" i="2" s="1"/>
  <c r="N11" i="2" s="1"/>
  <c r="K10" i="2"/>
  <c r="K15" i="2" s="1"/>
  <c r="G48" i="5"/>
  <c r="G52" i="5"/>
  <c r="F45" i="5"/>
  <c r="K46" i="2"/>
  <c r="J30" i="2"/>
  <c r="N21" i="2" s="1"/>
  <c r="N24" i="2" s="1"/>
  <c r="N26" i="2" s="1"/>
  <c r="N40" i="2" s="1"/>
  <c r="D9" i="5"/>
  <c r="C9" i="5"/>
  <c r="G7" i="5" s="1"/>
  <c r="G8" i="5" s="1"/>
  <c r="G10" i="5" s="1"/>
  <c r="G22" i="5" s="1"/>
  <c r="G21" i="5"/>
  <c r="I24" i="2"/>
  <c r="M23" i="2" s="1"/>
  <c r="I46" i="2"/>
  <c r="G12" i="5"/>
  <c r="B36" i="5"/>
  <c r="F34" i="5" s="1"/>
  <c r="B9" i="5"/>
  <c r="F7" i="5" s="1"/>
  <c r="G50" i="5" l="1"/>
  <c r="N42" i="2"/>
  <c r="N41" i="2" s="1"/>
  <c r="M36" i="2"/>
  <c r="G23" i="5"/>
  <c r="G36" i="5" s="1"/>
  <c r="G37" i="5" s="1"/>
</calcChain>
</file>

<file path=xl/sharedStrings.xml><?xml version="1.0" encoding="utf-8"?>
<sst xmlns="http://schemas.openxmlformats.org/spreadsheetml/2006/main" count="424" uniqueCount="83">
  <si>
    <t>MES DE  ENERO</t>
  </si>
  <si>
    <t>v. Netas</t>
  </si>
  <si>
    <t>IVA</t>
  </si>
  <si>
    <t>Bruto</t>
  </si>
  <si>
    <t>Total</t>
  </si>
  <si>
    <t>Ventas</t>
  </si>
  <si>
    <t>Declaracion</t>
  </si>
  <si>
    <t>Iva d/f</t>
  </si>
  <si>
    <t>Ventas Netas</t>
  </si>
  <si>
    <t>Com´pras Netas</t>
  </si>
  <si>
    <t>IVA c/f</t>
  </si>
  <si>
    <t>C. aFav. Imp P.</t>
  </si>
  <si>
    <t>C. aFav. M.A.</t>
  </si>
  <si>
    <t>C. a Favor</t>
  </si>
  <si>
    <t>Compras</t>
  </si>
  <si>
    <t>C.M.A.</t>
  </si>
  <si>
    <t>C.F.M.S</t>
  </si>
  <si>
    <t>MES  DE  FEBRERO</t>
  </si>
  <si>
    <t>MES DE  MARZO</t>
  </si>
  <si>
    <t>Toral</t>
  </si>
  <si>
    <t>Coimpras</t>
  </si>
  <si>
    <t>Mes  de  Abril</t>
  </si>
  <si>
    <t>C:F:M:A</t>
  </si>
  <si>
    <t>Mes  de  Mayo</t>
  </si>
  <si>
    <t>Mes  de  Junio</t>
  </si>
  <si>
    <t>Mes  de  Julio</t>
  </si>
  <si>
    <t>Mes  de  Agosto</t>
  </si>
  <si>
    <t xml:space="preserve">                                       GUIA DE  EJERCICIOS  DE  COMPRA  Y VENTA  N° 3</t>
  </si>
  <si>
    <t>Marzo</t>
  </si>
  <si>
    <t>Abril</t>
  </si>
  <si>
    <t>Mayo</t>
  </si>
  <si>
    <t>Neto</t>
  </si>
  <si>
    <t>Confeccionar</t>
  </si>
  <si>
    <t>1.- Cuadro de resumen Compras</t>
  </si>
  <si>
    <t>2.- Cuadro de resumen Venmtas</t>
  </si>
  <si>
    <t>3.- Cuadro de declaración de impuesto IVA</t>
  </si>
  <si>
    <t>MES DE MARZO</t>
  </si>
  <si>
    <t>MES DE ABRIL</t>
  </si>
  <si>
    <t>COMPRAS</t>
  </si>
  <si>
    <t>VENTAS</t>
  </si>
  <si>
    <t>TOTAL</t>
  </si>
  <si>
    <t>PPM</t>
  </si>
  <si>
    <t>C. aFav.         Imp P.</t>
  </si>
  <si>
    <t>C. aFavor      Imp P.</t>
  </si>
  <si>
    <t>C. a Favor   Imp P.</t>
  </si>
  <si>
    <t>C. a Favor    Imp P.</t>
  </si>
  <si>
    <t>C. aFav.       Imp P.</t>
  </si>
  <si>
    <t>C. aFav       Imp P.</t>
  </si>
  <si>
    <t>PPM 2%</t>
  </si>
  <si>
    <t>PPM  2%</t>
  </si>
  <si>
    <t xml:space="preserve">               </t>
  </si>
  <si>
    <t>Curso:</t>
  </si>
  <si>
    <t>Tercer año Medio  A. Administración</t>
  </si>
  <si>
    <t>Fecha</t>
  </si>
  <si>
    <t>Objetivo</t>
  </si>
  <si>
    <t>Nombre:……….…………………………………………………………………………………………………………</t>
  </si>
  <si>
    <t xml:space="preserve">Registrar en el Libro DE Compra y Venta, calcular y </t>
  </si>
  <si>
    <t>Declarar el Impuesto IVA</t>
  </si>
  <si>
    <t>PPM  3%</t>
  </si>
  <si>
    <t>Mes de Junio</t>
  </si>
  <si>
    <t>Mes de Julio</t>
  </si>
  <si>
    <t>Mes de Agosto</t>
  </si>
  <si>
    <t>Mes de Septiembre</t>
  </si>
  <si>
    <t xml:space="preserve">                             PRUEBA DE COMPRA Y VENTA</t>
  </si>
  <si>
    <t>Tercer año A. Administración</t>
  </si>
  <si>
    <t>Nombre:……………………………………………………………………………………………………………</t>
  </si>
  <si>
    <t>ITEMS</t>
  </si>
  <si>
    <t>HABILIDAD</t>
  </si>
  <si>
    <t xml:space="preserve">            PUNTAJE OBTENIDO</t>
  </si>
  <si>
    <t>I</t>
  </si>
  <si>
    <t>II</t>
  </si>
  <si>
    <t>30 de Noviembre  del 2015</t>
  </si>
  <si>
    <t xml:space="preserve">Objetivo: Calcular Registrar y confeccionar Libro de Compra y Venta, Hacer declaración del impuesto IVA </t>
  </si>
  <si>
    <t xml:space="preserve">                Calcular y Registrar en Libro</t>
  </si>
  <si>
    <t>Ptos.  Asign.</t>
  </si>
  <si>
    <t xml:space="preserve">                                     Calcular y Registrar declaración de impuesto</t>
  </si>
  <si>
    <t>Crédito a favor mes anterior $ 3.450.-</t>
  </si>
  <si>
    <t>ACTIVIDAD DE CALCULO DE IVA</t>
  </si>
  <si>
    <t>GUIA DE EJERCICIO DE CALCULO DEL IMPUESTO IVA</t>
  </si>
  <si>
    <t>RECORDAR</t>
  </si>
  <si>
    <t>DEL VALOR NETO AL VALOR BRUTO = V.NETO * 19% DA EL VA Y LUEGO Sumamos v.neto+ iva da el Valor bruto</t>
  </si>
  <si>
    <t xml:space="preserve"> </t>
  </si>
  <si>
    <t>DEL VALOR BRUTO AL VALOR NETO =V.BRUTO : 1.19 DA EL VALOR NETO LUEGO RESTAMOS EL V.BRUTO CON EL NETO Y DA EL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</si>
</sst>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340A]\ #,##0"/>
    <numFmt numFmtId="165" formatCode="[$-340A]d&quot; de &quot;mmmm&quot; de &quot;yy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3" fontId="0" fillId="0" borderId="1" xfId="0" applyNumberFormat="1" applyBorder="1"/>
    <xf numFmtId="3" fontId="0" fillId="0" borderId="0" xfId="0" applyNumberFormat="1"/>
    <xf numFmtId="3" fontId="0" fillId="2" borderId="1" xfId="0" applyNumberForma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2" fillId="2" borderId="1" xfId="0" applyFont="1" applyFill="1" applyBorder="1"/>
    <xf numFmtId="0" fontId="3" fillId="0" borderId="1" xfId="0" applyFont="1" applyBorder="1"/>
    <xf numFmtId="0" fontId="2" fillId="2" borderId="0" xfId="0" applyFont="1" applyFill="1" applyBorder="1"/>
    <xf numFmtId="3" fontId="0" fillId="3" borderId="1" xfId="0" applyNumberFormat="1" applyFill="1" applyBorder="1"/>
    <xf numFmtId="3" fontId="0" fillId="4" borderId="1" xfId="0" applyNumberFormat="1" applyFill="1" applyBorder="1"/>
    <xf numFmtId="0" fontId="0" fillId="0" borderId="1" xfId="0" applyBorder="1"/>
    <xf numFmtId="164" fontId="0" fillId="0" borderId="1" xfId="0" applyNumberFormat="1" applyBorder="1"/>
    <xf numFmtId="164" fontId="0" fillId="4" borderId="1" xfId="0" applyNumberFormat="1" applyFill="1" applyBorder="1"/>
    <xf numFmtId="164" fontId="1" fillId="5" borderId="1" xfId="0" applyNumberFormat="1" applyFont="1" applyFill="1" applyBorder="1"/>
    <xf numFmtId="38" fontId="0" fillId="0" borderId="1" xfId="0" applyNumberFormat="1" applyBorder="1"/>
    <xf numFmtId="38" fontId="0" fillId="2" borderId="1" xfId="0" applyNumberFormat="1" applyFill="1" applyBorder="1"/>
    <xf numFmtId="38" fontId="0" fillId="0" borderId="0" xfId="0" applyNumberFormat="1"/>
    <xf numFmtId="3" fontId="1" fillId="0" borderId="1" xfId="0" applyNumberFormat="1" applyFont="1" applyBorder="1"/>
    <xf numFmtId="3" fontId="1" fillId="0" borderId="0" xfId="0" applyNumberFormat="1" applyFont="1"/>
    <xf numFmtId="3" fontId="1" fillId="0" borderId="0" xfId="0" applyNumberFormat="1" applyFont="1" applyBorder="1"/>
    <xf numFmtId="3" fontId="0" fillId="6" borderId="1" xfId="0" applyNumberFormat="1" applyFill="1" applyBorder="1"/>
    <xf numFmtId="3" fontId="0" fillId="0" borderId="0" xfId="0" applyNumberFormat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" fillId="6" borderId="1" xfId="0" applyNumberFormat="1" applyFont="1" applyFill="1" applyBorder="1"/>
    <xf numFmtId="3" fontId="1" fillId="3" borderId="1" xfId="0" applyNumberFormat="1" applyFont="1" applyFill="1" applyBorder="1"/>
    <xf numFmtId="0" fontId="0" fillId="0" borderId="0" xfId="0" applyAlignment="1">
      <alignment horizontal="left"/>
    </xf>
    <xf numFmtId="3" fontId="1" fillId="6" borderId="1" xfId="0" applyNumberFormat="1" applyFont="1" applyFill="1" applyBorder="1" applyAlignment="1">
      <alignment horizontal="left"/>
    </xf>
    <xf numFmtId="3" fontId="1" fillId="6" borderId="1" xfId="0" applyNumberFormat="1" applyFont="1" applyFill="1" applyBorder="1" applyAlignment="1">
      <alignment horizontal="center"/>
    </xf>
    <xf numFmtId="0" fontId="4" fillId="0" borderId="0" xfId="0" applyFont="1"/>
    <xf numFmtId="3" fontId="0" fillId="0" borderId="0" xfId="0" applyNumberFormat="1" applyBorder="1"/>
    <xf numFmtId="3" fontId="0" fillId="0" borderId="0" xfId="0" applyNumberFormat="1" applyBorder="1" applyAlignment="1">
      <alignment horizontal="center"/>
    </xf>
    <xf numFmtId="0" fontId="5" fillId="0" borderId="0" xfId="0" applyFont="1" applyAlignment="1">
      <alignment horizontal="right"/>
    </xf>
    <xf numFmtId="3" fontId="5" fillId="0" borderId="1" xfId="0" applyNumberFormat="1" applyFont="1" applyBorder="1"/>
    <xf numFmtId="3" fontId="5" fillId="0" borderId="0" xfId="0" applyNumberFormat="1" applyFont="1"/>
    <xf numFmtId="3" fontId="5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/>
    <xf numFmtId="3" fontId="5" fillId="6" borderId="1" xfId="0" applyNumberFormat="1" applyFont="1" applyFill="1" applyBorder="1" applyAlignment="1">
      <alignment horizontal="center"/>
    </xf>
    <xf numFmtId="0" fontId="5" fillId="0" borderId="0" xfId="0" applyFont="1"/>
    <xf numFmtId="3" fontId="5" fillId="3" borderId="1" xfId="0" applyNumberFormat="1" applyFont="1" applyFill="1" applyBorder="1"/>
    <xf numFmtId="3" fontId="5" fillId="0" borderId="0" xfId="0" applyNumberFormat="1" applyFont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left"/>
    </xf>
    <xf numFmtId="3" fontId="5" fillId="6" borderId="1" xfId="0" applyNumberFormat="1" applyFont="1" applyFill="1" applyBorder="1" applyAlignment="1">
      <alignment horizontal="left"/>
    </xf>
    <xf numFmtId="3" fontId="5" fillId="0" borderId="0" xfId="0" applyNumberFormat="1" applyFont="1" applyBorder="1"/>
    <xf numFmtId="3" fontId="5" fillId="5" borderId="1" xfId="0" applyNumberFormat="1" applyFont="1" applyFill="1" applyBorder="1"/>
    <xf numFmtId="3" fontId="5" fillId="5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165" fontId="6" fillId="0" borderId="0" xfId="0" applyNumberFormat="1" applyFont="1"/>
    <xf numFmtId="0" fontId="7" fillId="0" borderId="0" xfId="0" applyFont="1"/>
    <xf numFmtId="164" fontId="7" fillId="0" borderId="0" xfId="0" applyNumberFormat="1" applyFont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65" fontId="9" fillId="0" borderId="8" xfId="0" applyNumberFormat="1" applyFont="1" applyBorder="1"/>
    <xf numFmtId="0" fontId="9" fillId="0" borderId="8" xfId="0" applyFont="1" applyBorder="1" applyAlignment="1">
      <alignment horizontal="center"/>
    </xf>
    <xf numFmtId="164" fontId="7" fillId="0" borderId="8" xfId="0" applyNumberFormat="1" applyFont="1" applyBorder="1"/>
    <xf numFmtId="164" fontId="0" fillId="0" borderId="8" xfId="0" applyNumberFormat="1" applyBorder="1"/>
    <xf numFmtId="15" fontId="0" fillId="0" borderId="0" xfId="0" applyNumberFormat="1"/>
    <xf numFmtId="3" fontId="1" fillId="5" borderId="1" xfId="0" applyNumberFormat="1" applyFont="1" applyFill="1" applyBorder="1"/>
    <xf numFmtId="3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673564</xdr:colOff>
      <xdr:row>8</xdr:row>
      <xdr:rowOff>156483</xdr:rowOff>
    </xdr:from>
    <xdr:to>
      <xdr:col>12</xdr:col>
      <xdr:colOff>1102189</xdr:colOff>
      <xdr:row>8</xdr:row>
      <xdr:rowOff>156483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062368" y="2007054"/>
          <a:ext cx="428625" cy="0"/>
        </a:xfrm>
        <a:prstGeom prst="line">
          <a:avLst/>
        </a:prstGeom>
        <a:ln w="25400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659947</xdr:colOff>
      <xdr:row>10</xdr:row>
      <xdr:rowOff>156482</xdr:rowOff>
    </xdr:from>
    <xdr:to>
      <xdr:col>12</xdr:col>
      <xdr:colOff>1092801</xdr:colOff>
      <xdr:row>10</xdr:row>
      <xdr:rowOff>180868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1" y="2496911"/>
          <a:ext cx="432854" cy="24386"/>
        </a:xfrm>
        <a:prstGeom prst="rect">
          <a:avLst/>
        </a:prstGeom>
      </xdr:spPr>
    </xdr:pic>
    <xdr:clientData/>
  </xdr:twoCellAnchor>
  <xdr:twoCellAnchor>
    <xdr:from>
      <xdr:col>12</xdr:col>
      <xdr:colOff>20412</xdr:colOff>
      <xdr:row>23</xdr:row>
      <xdr:rowOff>176892</xdr:rowOff>
    </xdr:from>
    <xdr:to>
      <xdr:col>12</xdr:col>
      <xdr:colOff>449037</xdr:colOff>
      <xdr:row>23</xdr:row>
      <xdr:rowOff>176892</xdr:rowOff>
    </xdr:to>
    <xdr:cxnSp macro="">
      <xdr:nvCxnSpPr>
        <xdr:cNvPr id="10" name="9 Conector rec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8409216" y="5708196"/>
          <a:ext cx="428625" cy="0"/>
        </a:xfrm>
        <a:prstGeom prst="line">
          <a:avLst/>
        </a:prstGeom>
        <a:ln w="25400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673554</xdr:colOff>
      <xdr:row>25</xdr:row>
      <xdr:rowOff>163285</xdr:rowOff>
    </xdr:from>
    <xdr:to>
      <xdr:col>12</xdr:col>
      <xdr:colOff>1102179</xdr:colOff>
      <xdr:row>25</xdr:row>
      <xdr:rowOff>163285</xdr:rowOff>
    </xdr:to>
    <xdr:cxnSp macro="">
      <xdr:nvCxnSpPr>
        <xdr:cNvPr id="11" name="10 Conector rect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9062358" y="6184446"/>
          <a:ext cx="428625" cy="0"/>
        </a:xfrm>
        <a:prstGeom prst="line">
          <a:avLst/>
        </a:prstGeom>
        <a:ln w="25400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27215</xdr:colOff>
      <xdr:row>38</xdr:row>
      <xdr:rowOff>183696</xdr:rowOff>
    </xdr:from>
    <xdr:to>
      <xdr:col>12</xdr:col>
      <xdr:colOff>455840</xdr:colOff>
      <xdr:row>38</xdr:row>
      <xdr:rowOff>183696</xdr:rowOff>
    </xdr:to>
    <xdr:cxnSp macro="">
      <xdr:nvCxnSpPr>
        <xdr:cNvPr id="12" name="11 Conector rec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8416019" y="9307285"/>
          <a:ext cx="428625" cy="0"/>
        </a:xfrm>
        <a:prstGeom prst="line">
          <a:avLst/>
        </a:prstGeom>
        <a:ln w="25400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54426</xdr:colOff>
      <xdr:row>40</xdr:row>
      <xdr:rowOff>176892</xdr:rowOff>
    </xdr:from>
    <xdr:to>
      <xdr:col>12</xdr:col>
      <xdr:colOff>483051</xdr:colOff>
      <xdr:row>40</xdr:row>
      <xdr:rowOff>176892</xdr:rowOff>
    </xdr:to>
    <xdr:cxnSp macro="">
      <xdr:nvCxnSpPr>
        <xdr:cNvPr id="13" name="12 Conector rec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8443230" y="9831160"/>
          <a:ext cx="428625" cy="0"/>
        </a:xfrm>
        <a:prstGeom prst="line">
          <a:avLst/>
        </a:prstGeom>
        <a:ln w="25400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workbookViewId="0">
      <selection activeCell="H2" sqref="H2"/>
    </sheetView>
  </sheetViews>
  <sheetFormatPr baseColWidth="10" defaultRowHeight="15" x14ac:dyDescent="0.25"/>
  <cols>
    <col min="1" max="1" width="11.42578125" style="4"/>
    <col min="2" max="4" width="11.42578125" style="2"/>
    <col min="6" max="6" width="14.28515625" style="2" customWidth="1"/>
    <col min="7" max="7" width="11.42578125" style="2"/>
    <col min="8" max="8" width="11.42578125" style="4"/>
    <col min="12" max="12" width="10.28515625" customWidth="1"/>
    <col min="13" max="13" width="14.42578125" customWidth="1"/>
    <col min="14" max="14" width="12.7109375" customWidth="1"/>
  </cols>
  <sheetData>
    <row r="1" spans="1:14" ht="18.75" x14ac:dyDescent="0.3">
      <c r="C1" s="79" t="s">
        <v>78</v>
      </c>
      <c r="D1" s="79"/>
      <c r="E1" s="80"/>
      <c r="F1" s="79"/>
    </row>
    <row r="3" spans="1:14" x14ac:dyDescent="0.25">
      <c r="B3" s="2" t="s">
        <v>79</v>
      </c>
      <c r="D3" s="2" t="s">
        <v>80</v>
      </c>
    </row>
    <row r="4" spans="1:14" x14ac:dyDescent="0.25">
      <c r="C4" s="2" t="s">
        <v>81</v>
      </c>
      <c r="D4" s="2" t="s">
        <v>82</v>
      </c>
    </row>
    <row r="5" spans="1:14" x14ac:dyDescent="0.25">
      <c r="B5" s="2" t="s">
        <v>0</v>
      </c>
      <c r="F5" s="2" t="s">
        <v>6</v>
      </c>
      <c r="I5" s="2" t="s">
        <v>23</v>
      </c>
      <c r="J5" s="2"/>
      <c r="K5" s="2"/>
      <c r="M5" s="2"/>
      <c r="N5" s="2"/>
    </row>
    <row r="6" spans="1:14" x14ac:dyDescent="0.25">
      <c r="B6" s="3" t="s">
        <v>1</v>
      </c>
      <c r="C6" s="3" t="s">
        <v>2</v>
      </c>
      <c r="D6" s="3" t="s">
        <v>3</v>
      </c>
      <c r="F6" s="3" t="s">
        <v>8</v>
      </c>
      <c r="G6" s="3" t="s">
        <v>7</v>
      </c>
      <c r="I6" s="3" t="s">
        <v>1</v>
      </c>
      <c r="J6" s="3" t="s">
        <v>2</v>
      </c>
      <c r="K6" s="3" t="s">
        <v>3</v>
      </c>
      <c r="M6" s="3" t="s">
        <v>8</v>
      </c>
      <c r="N6" s="3" t="s">
        <v>7</v>
      </c>
    </row>
    <row r="7" spans="1:14" x14ac:dyDescent="0.25">
      <c r="A7" s="4" t="s">
        <v>14</v>
      </c>
      <c r="B7" s="1">
        <f>D7/1.19</f>
        <v>1046806.7226890756</v>
      </c>
      <c r="C7" s="1">
        <f>D7-B7</f>
        <v>198893.27731092437</v>
      </c>
      <c r="D7" s="1">
        <v>1245700</v>
      </c>
      <c r="E7" s="2"/>
      <c r="F7" s="1">
        <f>B16</f>
        <v>2132682.6470588236</v>
      </c>
      <c r="G7" s="1">
        <f>C16</f>
        <v>405209.70294117637</v>
      </c>
      <c r="I7" s="1"/>
      <c r="J7" s="1"/>
      <c r="K7" s="1">
        <v>2385563</v>
      </c>
      <c r="M7" s="1"/>
      <c r="N7" s="1"/>
    </row>
    <row r="8" spans="1:14" x14ac:dyDescent="0.25">
      <c r="B8" s="1">
        <v>3450100</v>
      </c>
      <c r="C8" s="1">
        <f>B8*19%</f>
        <v>655519</v>
      </c>
      <c r="D8" s="1">
        <f>B8+C8</f>
        <v>4105619</v>
      </c>
      <c r="E8" s="2"/>
      <c r="F8" s="3" t="s">
        <v>9</v>
      </c>
      <c r="G8" s="3" t="s">
        <v>10</v>
      </c>
      <c r="I8" s="1">
        <v>951320</v>
      </c>
      <c r="J8" s="1"/>
      <c r="K8" s="1"/>
      <c r="M8" s="3" t="s">
        <v>9</v>
      </c>
      <c r="N8" s="3" t="s">
        <v>10</v>
      </c>
    </row>
    <row r="9" spans="1:14" x14ac:dyDescent="0.25">
      <c r="B9" s="1">
        <v>947800</v>
      </c>
      <c r="C9" s="1">
        <f>B9*19%</f>
        <v>180082</v>
      </c>
      <c r="D9" s="1">
        <f>B9+C9</f>
        <v>1127882</v>
      </c>
      <c r="E9" s="2"/>
      <c r="F9" s="1">
        <f>B10</f>
        <v>5444706.7226890754</v>
      </c>
      <c r="G9" s="1">
        <f>C10</f>
        <v>1034494.2773109244</v>
      </c>
      <c r="I9" s="1">
        <v>1340819</v>
      </c>
      <c r="J9" s="1"/>
      <c r="K9" s="1"/>
      <c r="M9" s="1"/>
      <c r="N9" s="1"/>
    </row>
    <row r="10" spans="1:14" x14ac:dyDescent="0.25">
      <c r="A10" s="4" t="s">
        <v>4</v>
      </c>
      <c r="B10" s="1">
        <f>SUM(B7:B9)</f>
        <v>5444706.7226890754</v>
      </c>
      <c r="C10" s="1">
        <f t="shared" ref="C10:D10" si="0">SUM(C7:C9)</f>
        <v>1034494.2773109244</v>
      </c>
      <c r="D10" s="1">
        <f t="shared" si="0"/>
        <v>6479201</v>
      </c>
      <c r="E10" s="2"/>
      <c r="F10" s="3" t="s">
        <v>11</v>
      </c>
      <c r="G10" s="1">
        <f>G7-G9</f>
        <v>-629284.57436974801</v>
      </c>
      <c r="H10" s="4" t="s">
        <v>4</v>
      </c>
      <c r="I10" s="1"/>
      <c r="J10" s="1"/>
      <c r="K10" s="1"/>
      <c r="M10" s="3" t="s">
        <v>11</v>
      </c>
      <c r="N10" s="1"/>
    </row>
    <row r="11" spans="1:14" x14ac:dyDescent="0.25">
      <c r="B11" s="3"/>
      <c r="C11" s="3"/>
      <c r="D11" s="3"/>
      <c r="E11" s="2"/>
      <c r="F11" s="1" t="s">
        <v>12</v>
      </c>
      <c r="G11" s="1">
        <v>0</v>
      </c>
      <c r="I11" s="3"/>
      <c r="J11" s="3"/>
      <c r="K11" s="3"/>
      <c r="M11" s="1" t="s">
        <v>22</v>
      </c>
      <c r="N11" s="1"/>
    </row>
    <row r="12" spans="1:14" x14ac:dyDescent="0.25">
      <c r="A12" s="4" t="s">
        <v>5</v>
      </c>
      <c r="B12" s="1">
        <v>719250</v>
      </c>
      <c r="C12" s="1">
        <f>B12*19%</f>
        <v>136657.5</v>
      </c>
      <c r="D12" s="1">
        <f>B12+C12</f>
        <v>855907.5</v>
      </c>
      <c r="E12" s="2"/>
      <c r="F12" s="3" t="s">
        <v>13</v>
      </c>
      <c r="G12" s="3">
        <f>G10</f>
        <v>-629284.57436974801</v>
      </c>
      <c r="I12" s="1">
        <v>934259</v>
      </c>
      <c r="J12" s="1"/>
      <c r="K12" s="1"/>
      <c r="M12" s="3" t="s">
        <v>16</v>
      </c>
      <c r="N12" s="3"/>
    </row>
    <row r="13" spans="1:14" x14ac:dyDescent="0.25">
      <c r="B13" s="1">
        <f>D13/1.19</f>
        <v>1093617.6470588236</v>
      </c>
      <c r="C13" s="1">
        <f>D13-B13</f>
        <v>207787.35294117639</v>
      </c>
      <c r="D13" s="1">
        <v>1301405</v>
      </c>
      <c r="E13" s="2"/>
      <c r="F13" s="1"/>
      <c r="G13" s="1"/>
      <c r="I13" s="1"/>
      <c r="J13" s="1"/>
      <c r="K13" s="1">
        <v>1005473</v>
      </c>
      <c r="M13" s="1"/>
      <c r="N13" s="1"/>
    </row>
    <row r="14" spans="1:14" x14ac:dyDescent="0.25">
      <c r="B14" s="1">
        <v>319815</v>
      </c>
      <c r="C14" s="1">
        <f>B14*19%</f>
        <v>60764.85</v>
      </c>
      <c r="D14" s="1">
        <f>B14+C14</f>
        <v>380579.85</v>
      </c>
      <c r="E14" s="2"/>
      <c r="F14" s="1"/>
      <c r="G14" s="1"/>
      <c r="I14" s="1">
        <v>285815</v>
      </c>
      <c r="J14" s="1"/>
      <c r="K14" s="1"/>
      <c r="M14" s="1"/>
      <c r="N14" s="1"/>
    </row>
    <row r="15" spans="1:14" x14ac:dyDescent="0.25">
      <c r="B15" s="3"/>
      <c r="C15" s="3"/>
      <c r="D15" s="3"/>
      <c r="E15" s="2"/>
      <c r="I15" s="1"/>
      <c r="J15" s="1"/>
      <c r="K15" s="1"/>
      <c r="M15" s="2"/>
      <c r="N15" s="2"/>
    </row>
    <row r="16" spans="1:14" x14ac:dyDescent="0.25">
      <c r="A16" s="4" t="s">
        <v>4</v>
      </c>
      <c r="B16" s="1">
        <f>SUM(B12:B14)</f>
        <v>2132682.6470588236</v>
      </c>
      <c r="C16" s="1">
        <f t="shared" ref="C16:D16" si="1">SUM(C12:C14)</f>
        <v>405209.70294117637</v>
      </c>
      <c r="D16" s="1">
        <f t="shared" si="1"/>
        <v>2537892.35</v>
      </c>
      <c r="H16" s="4" t="s">
        <v>4</v>
      </c>
      <c r="I16" s="1"/>
      <c r="J16" s="1"/>
      <c r="K16" s="1"/>
      <c r="M16" s="2"/>
      <c r="N16" s="2"/>
    </row>
    <row r="18" spans="1:14" x14ac:dyDescent="0.25">
      <c r="B18" s="2" t="s">
        <v>17</v>
      </c>
      <c r="I18" s="2" t="s">
        <v>24</v>
      </c>
      <c r="J18" s="2"/>
      <c r="K18" s="2"/>
      <c r="M18" s="2"/>
      <c r="N18" s="2"/>
    </row>
    <row r="19" spans="1:14" x14ac:dyDescent="0.25">
      <c r="A19" s="4" t="s">
        <v>14</v>
      </c>
      <c r="B19" s="3" t="s">
        <v>1</v>
      </c>
      <c r="C19" s="3" t="s">
        <v>2</v>
      </c>
      <c r="D19" s="3" t="s">
        <v>3</v>
      </c>
      <c r="F19" s="3" t="s">
        <v>8</v>
      </c>
      <c r="G19" s="3" t="s">
        <v>7</v>
      </c>
      <c r="I19" s="3" t="s">
        <v>1</v>
      </c>
      <c r="J19" s="3" t="s">
        <v>2</v>
      </c>
      <c r="K19" s="3" t="s">
        <v>3</v>
      </c>
      <c r="M19" s="3" t="s">
        <v>8</v>
      </c>
      <c r="N19" s="3" t="s">
        <v>7</v>
      </c>
    </row>
    <row r="20" spans="1:14" x14ac:dyDescent="0.25">
      <c r="B20" s="1"/>
      <c r="C20" s="1"/>
      <c r="D20" s="1">
        <v>795420</v>
      </c>
      <c r="F20" s="1"/>
      <c r="G20" s="1"/>
      <c r="I20" s="1"/>
      <c r="J20" s="1"/>
      <c r="K20" s="1">
        <v>695428</v>
      </c>
      <c r="M20" s="1"/>
      <c r="N20" s="1"/>
    </row>
    <row r="21" spans="1:14" x14ac:dyDescent="0.25">
      <c r="B21" s="1"/>
      <c r="C21" s="1"/>
      <c r="D21" s="1">
        <v>1845708</v>
      </c>
      <c r="F21" s="3" t="s">
        <v>9</v>
      </c>
      <c r="G21" s="3" t="s">
        <v>10</v>
      </c>
      <c r="I21" s="1"/>
      <c r="J21" s="1"/>
      <c r="K21" s="1">
        <v>2045751</v>
      </c>
      <c r="M21" s="3" t="s">
        <v>9</v>
      </c>
      <c r="N21" s="3" t="s">
        <v>10</v>
      </c>
    </row>
    <row r="22" spans="1:14" x14ac:dyDescent="0.25">
      <c r="B22" s="1"/>
      <c r="C22" s="1"/>
      <c r="D22" s="1"/>
      <c r="F22" s="1"/>
      <c r="G22" s="1"/>
      <c r="I22" s="1"/>
      <c r="J22" s="1"/>
      <c r="K22" s="1"/>
      <c r="M22" s="1"/>
      <c r="N22" s="1"/>
    </row>
    <row r="23" spans="1:14" x14ac:dyDescent="0.25">
      <c r="A23" s="4" t="s">
        <v>4</v>
      </c>
      <c r="B23" s="1"/>
      <c r="C23" s="1"/>
      <c r="D23" s="1"/>
      <c r="F23" s="3" t="s">
        <v>11</v>
      </c>
      <c r="G23" s="1"/>
      <c r="H23" s="4" t="s">
        <v>4</v>
      </c>
      <c r="I23" s="1"/>
      <c r="J23" s="1"/>
      <c r="K23" s="1"/>
      <c r="M23" s="3" t="s">
        <v>11</v>
      </c>
      <c r="N23" s="1"/>
    </row>
    <row r="24" spans="1:14" x14ac:dyDescent="0.25">
      <c r="B24" s="3"/>
      <c r="C24" s="3"/>
      <c r="D24" s="3"/>
      <c r="F24" s="1" t="s">
        <v>15</v>
      </c>
      <c r="G24" s="1"/>
      <c r="I24" s="3"/>
      <c r="J24" s="3"/>
      <c r="K24" s="3"/>
      <c r="M24" s="1" t="s">
        <v>22</v>
      </c>
      <c r="N24" s="1"/>
    </row>
    <row r="25" spans="1:14" x14ac:dyDescent="0.25">
      <c r="A25" s="4" t="s">
        <v>5</v>
      </c>
      <c r="B25" s="1"/>
      <c r="C25" s="1"/>
      <c r="D25" s="1">
        <v>89450</v>
      </c>
      <c r="F25" s="3" t="s">
        <v>16</v>
      </c>
      <c r="G25" s="3">
        <f>G12</f>
        <v>-629284.57436974801</v>
      </c>
      <c r="I25" s="1"/>
      <c r="J25" s="1"/>
      <c r="K25" s="1">
        <v>180750</v>
      </c>
      <c r="M25" s="3" t="s">
        <v>16</v>
      </c>
      <c r="N25" s="3"/>
    </row>
    <row r="26" spans="1:14" x14ac:dyDescent="0.25">
      <c r="B26" s="1"/>
      <c r="C26" s="1"/>
      <c r="D26" s="1">
        <v>545790</v>
      </c>
      <c r="F26" s="1"/>
      <c r="G26" s="1"/>
      <c r="I26" s="1"/>
      <c r="J26" s="1"/>
      <c r="K26" s="1">
        <v>645781</v>
      </c>
      <c r="M26" s="1"/>
      <c r="N26" s="1"/>
    </row>
    <row r="27" spans="1:14" x14ac:dyDescent="0.25">
      <c r="B27" s="1">
        <v>936249</v>
      </c>
      <c r="C27" s="1"/>
      <c r="D27" s="1"/>
      <c r="F27" s="1"/>
      <c r="G27" s="1"/>
      <c r="I27" s="1">
        <v>1036098</v>
      </c>
      <c r="J27" s="1"/>
      <c r="K27" s="1"/>
      <c r="M27" s="1"/>
      <c r="N27" s="1"/>
    </row>
    <row r="28" spans="1:14" x14ac:dyDescent="0.25">
      <c r="B28" s="1">
        <v>1405650</v>
      </c>
      <c r="C28" s="1"/>
      <c r="D28" s="1"/>
      <c r="I28" s="1">
        <v>1035950</v>
      </c>
      <c r="J28" s="1"/>
      <c r="K28" s="1"/>
      <c r="M28" s="2"/>
      <c r="N28" s="2"/>
    </row>
    <row r="29" spans="1:14" x14ac:dyDescent="0.25">
      <c r="B29" s="3"/>
      <c r="C29" s="3"/>
      <c r="D29" s="3"/>
      <c r="H29" s="4" t="s">
        <v>4</v>
      </c>
      <c r="I29" s="1"/>
      <c r="J29" s="1"/>
      <c r="K29" s="1"/>
      <c r="M29" s="2"/>
      <c r="N29" s="2"/>
    </row>
    <row r="30" spans="1:14" x14ac:dyDescent="0.25">
      <c r="A30" s="4" t="s">
        <v>4</v>
      </c>
      <c r="B30" s="1"/>
      <c r="C30" s="1"/>
      <c r="D30" s="1"/>
    </row>
    <row r="32" spans="1:14" x14ac:dyDescent="0.25">
      <c r="B32" s="2" t="s">
        <v>18</v>
      </c>
      <c r="I32" s="2" t="s">
        <v>25</v>
      </c>
      <c r="J32" s="2"/>
      <c r="K32" s="2"/>
      <c r="M32" s="2"/>
      <c r="N32" s="2"/>
    </row>
    <row r="33" spans="1:14" x14ac:dyDescent="0.25">
      <c r="A33" s="4" t="s">
        <v>20</v>
      </c>
      <c r="B33" s="3" t="s">
        <v>1</v>
      </c>
      <c r="C33" s="3" t="s">
        <v>2</v>
      </c>
      <c r="D33" s="3" t="s">
        <v>3</v>
      </c>
      <c r="F33" s="3" t="s">
        <v>8</v>
      </c>
      <c r="G33" s="3" t="s">
        <v>7</v>
      </c>
      <c r="I33" s="3" t="s">
        <v>1</v>
      </c>
      <c r="J33" s="3" t="s">
        <v>2</v>
      </c>
      <c r="K33" s="3" t="s">
        <v>3</v>
      </c>
      <c r="M33" s="3" t="s">
        <v>8</v>
      </c>
      <c r="N33" s="3" t="s">
        <v>7</v>
      </c>
    </row>
    <row r="34" spans="1:14" x14ac:dyDescent="0.25">
      <c r="B34" s="1">
        <v>295904</v>
      </c>
      <c r="C34" s="1"/>
      <c r="D34" s="1"/>
      <c r="F34" s="1"/>
      <c r="G34" s="1"/>
      <c r="I34" s="1">
        <v>347054</v>
      </c>
      <c r="J34" s="1"/>
      <c r="K34" s="1"/>
      <c r="M34" s="1"/>
      <c r="N34" s="1"/>
    </row>
    <row r="35" spans="1:14" x14ac:dyDescent="0.25">
      <c r="B35" s="1"/>
      <c r="C35" s="1"/>
      <c r="D35" s="1">
        <v>427047</v>
      </c>
      <c r="F35" s="3" t="s">
        <v>9</v>
      </c>
      <c r="G35" s="3" t="s">
        <v>10</v>
      </c>
      <c r="I35" s="1"/>
      <c r="J35" s="1"/>
      <c r="K35" s="1">
        <v>4620049</v>
      </c>
      <c r="M35" s="3" t="s">
        <v>9</v>
      </c>
      <c r="N35" s="3" t="s">
        <v>10</v>
      </c>
    </row>
    <row r="36" spans="1:14" x14ac:dyDescent="0.25">
      <c r="B36" s="3"/>
      <c r="C36" s="3"/>
      <c r="D36" s="3"/>
      <c r="F36" s="1"/>
      <c r="G36" s="1"/>
      <c r="I36" s="1"/>
      <c r="J36" s="1"/>
      <c r="K36" s="1"/>
      <c r="M36" s="1"/>
      <c r="N36" s="1"/>
    </row>
    <row r="37" spans="1:14" x14ac:dyDescent="0.25">
      <c r="A37" s="4" t="s">
        <v>19</v>
      </c>
      <c r="B37" s="1"/>
      <c r="C37" s="1"/>
      <c r="D37" s="1"/>
      <c r="F37" s="3" t="s">
        <v>11</v>
      </c>
      <c r="G37" s="1"/>
      <c r="H37" s="4" t="s">
        <v>4</v>
      </c>
      <c r="I37" s="1"/>
      <c r="J37" s="1"/>
      <c r="K37" s="1"/>
      <c r="M37" s="3" t="s">
        <v>11</v>
      </c>
      <c r="N37" s="1"/>
    </row>
    <row r="38" spans="1:14" x14ac:dyDescent="0.25">
      <c r="B38" s="3"/>
      <c r="C38" s="3"/>
      <c r="D38" s="3"/>
      <c r="E38" s="2"/>
      <c r="F38" s="1" t="s">
        <v>12</v>
      </c>
      <c r="G38" s="1"/>
      <c r="I38" s="3"/>
      <c r="J38" s="3"/>
      <c r="K38" s="3"/>
      <c r="M38" s="1" t="s">
        <v>22</v>
      </c>
      <c r="N38" s="1"/>
    </row>
    <row r="39" spans="1:14" x14ac:dyDescent="0.25">
      <c r="A39" s="4" t="s">
        <v>5</v>
      </c>
      <c r="B39" s="1"/>
      <c r="C39" s="1"/>
      <c r="D39" s="1">
        <v>198591</v>
      </c>
      <c r="F39" s="3" t="s">
        <v>16</v>
      </c>
      <c r="G39" s="3"/>
      <c r="I39" s="1"/>
      <c r="J39" s="1"/>
      <c r="K39" s="1">
        <v>598009</v>
      </c>
      <c r="M39" s="3" t="s">
        <v>16</v>
      </c>
      <c r="N39" s="3"/>
    </row>
    <row r="40" spans="1:14" x14ac:dyDescent="0.25">
      <c r="B40" s="1">
        <v>819144</v>
      </c>
      <c r="C40" s="1"/>
      <c r="D40" s="1"/>
      <c r="F40" s="1"/>
      <c r="G40" s="1"/>
      <c r="I40" s="1">
        <v>1086144</v>
      </c>
      <c r="J40" s="1"/>
      <c r="K40" s="1"/>
      <c r="M40" s="1"/>
      <c r="N40" s="1"/>
    </row>
    <row r="41" spans="1:14" x14ac:dyDescent="0.25">
      <c r="B41" s="1">
        <v>381704</v>
      </c>
      <c r="C41" s="1"/>
      <c r="D41" s="1"/>
      <c r="E41" s="2"/>
      <c r="F41" s="1"/>
      <c r="G41" s="1"/>
      <c r="I41" s="1">
        <v>405504</v>
      </c>
      <c r="J41" s="1"/>
      <c r="K41" s="1"/>
      <c r="M41" s="1"/>
      <c r="N41" s="1"/>
    </row>
    <row r="42" spans="1:14" x14ac:dyDescent="0.25">
      <c r="B42" s="3"/>
      <c r="C42" s="3"/>
      <c r="D42" s="3"/>
      <c r="I42" s="1"/>
      <c r="J42" s="1"/>
      <c r="K42" s="1"/>
      <c r="M42" s="2"/>
      <c r="N42" s="2"/>
    </row>
    <row r="43" spans="1:14" x14ac:dyDescent="0.25">
      <c r="A43" s="4" t="s">
        <v>4</v>
      </c>
      <c r="B43" s="1"/>
      <c r="C43" s="1"/>
      <c r="D43" s="1"/>
      <c r="H43" s="4" t="s">
        <v>4</v>
      </c>
      <c r="I43" s="1"/>
      <c r="J43" s="1"/>
      <c r="K43" s="1"/>
      <c r="M43" s="2"/>
      <c r="N43" s="2"/>
    </row>
    <row r="45" spans="1:14" x14ac:dyDescent="0.25">
      <c r="B45" s="2" t="s">
        <v>21</v>
      </c>
      <c r="I45" s="2" t="s">
        <v>26</v>
      </c>
      <c r="J45" s="2"/>
      <c r="K45" s="2"/>
      <c r="M45" s="2"/>
      <c r="N45" s="2"/>
    </row>
    <row r="46" spans="1:14" x14ac:dyDescent="0.25">
      <c r="B46" s="3" t="s">
        <v>1</v>
      </c>
      <c r="C46" s="3" t="s">
        <v>2</v>
      </c>
      <c r="D46" s="3" t="s">
        <v>3</v>
      </c>
      <c r="F46" s="3" t="s">
        <v>8</v>
      </c>
      <c r="G46" s="3" t="s">
        <v>7</v>
      </c>
      <c r="I46" s="3" t="s">
        <v>1</v>
      </c>
      <c r="J46" s="3" t="s">
        <v>2</v>
      </c>
      <c r="K46" s="3" t="s">
        <v>3</v>
      </c>
      <c r="M46" s="3" t="s">
        <v>8</v>
      </c>
      <c r="N46" s="3" t="s">
        <v>7</v>
      </c>
    </row>
    <row r="47" spans="1:14" x14ac:dyDescent="0.25">
      <c r="A47" s="4" t="s">
        <v>14</v>
      </c>
      <c r="B47" s="1">
        <v>402181</v>
      </c>
      <c r="C47" s="1"/>
      <c r="D47" s="1"/>
      <c r="F47" s="1"/>
      <c r="G47" s="1"/>
      <c r="I47" s="1">
        <v>505362</v>
      </c>
      <c r="J47" s="1"/>
      <c r="K47" s="1"/>
      <c r="M47" s="1"/>
      <c r="N47" s="1"/>
    </row>
    <row r="48" spans="1:14" x14ac:dyDescent="0.25">
      <c r="B48" s="1"/>
      <c r="C48" s="1"/>
      <c r="D48" s="1">
        <v>691856</v>
      </c>
      <c r="F48" s="3" t="s">
        <v>9</v>
      </c>
      <c r="G48" s="3" t="s">
        <v>10</v>
      </c>
      <c r="I48" s="1"/>
      <c r="J48" s="1"/>
      <c r="K48" s="1">
        <v>875352</v>
      </c>
      <c r="M48" s="3" t="s">
        <v>9</v>
      </c>
      <c r="N48" s="3" t="s">
        <v>10</v>
      </c>
    </row>
    <row r="49" spans="1:14" x14ac:dyDescent="0.25">
      <c r="B49" s="1"/>
      <c r="C49" s="1"/>
      <c r="D49" s="1"/>
      <c r="F49" s="1"/>
      <c r="G49" s="1"/>
      <c r="I49" s="1"/>
      <c r="J49" s="1"/>
      <c r="K49" s="1"/>
      <c r="M49" s="1"/>
      <c r="N49" s="1"/>
    </row>
    <row r="50" spans="1:14" x14ac:dyDescent="0.25">
      <c r="A50" s="4" t="s">
        <v>4</v>
      </c>
      <c r="B50" s="1"/>
      <c r="C50" s="1"/>
      <c r="D50" s="1"/>
      <c r="F50" s="3" t="s">
        <v>11</v>
      </c>
      <c r="G50" s="1"/>
      <c r="H50" s="4" t="s">
        <v>4</v>
      </c>
      <c r="I50" s="1"/>
      <c r="J50" s="1"/>
      <c r="K50" s="1"/>
      <c r="M50" s="3" t="s">
        <v>11</v>
      </c>
      <c r="N50" s="1"/>
    </row>
    <row r="51" spans="1:14" x14ac:dyDescent="0.25">
      <c r="B51" s="3"/>
      <c r="C51" s="3"/>
      <c r="D51" s="3"/>
      <c r="F51" s="1" t="s">
        <v>22</v>
      </c>
      <c r="G51" s="1"/>
      <c r="I51" s="3"/>
      <c r="J51" s="3"/>
      <c r="K51" s="3"/>
      <c r="M51" s="1" t="s">
        <v>22</v>
      </c>
      <c r="N51" s="1"/>
    </row>
    <row r="52" spans="1:14" x14ac:dyDescent="0.25">
      <c r="A52" s="4" t="s">
        <v>5</v>
      </c>
      <c r="B52" s="1"/>
      <c r="C52" s="1"/>
      <c r="D52" s="1">
        <v>1845100</v>
      </c>
      <c r="F52" s="3" t="s">
        <v>16</v>
      </c>
      <c r="G52" s="3"/>
      <c r="I52" s="1"/>
      <c r="J52" s="1"/>
      <c r="K52" s="1">
        <v>1760143</v>
      </c>
      <c r="M52" s="3" t="s">
        <v>16</v>
      </c>
      <c r="N52" s="3"/>
    </row>
    <row r="53" spans="1:14" x14ac:dyDescent="0.25">
      <c r="B53" s="1">
        <v>742800</v>
      </c>
      <c r="C53" s="1"/>
      <c r="D53" s="1"/>
      <c r="F53" s="1"/>
      <c r="G53" s="1"/>
      <c r="I53" s="1">
        <v>902891</v>
      </c>
      <c r="J53" s="1"/>
      <c r="K53" s="1"/>
      <c r="M53" s="1"/>
      <c r="N53" s="1"/>
    </row>
    <row r="54" spans="1:14" x14ac:dyDescent="0.25">
      <c r="B54" s="1">
        <v>596108</v>
      </c>
      <c r="C54" s="1"/>
      <c r="D54" s="1"/>
      <c r="F54" s="1"/>
      <c r="G54" s="1"/>
      <c r="I54" s="1">
        <v>796198</v>
      </c>
      <c r="J54" s="1"/>
      <c r="K54" s="1"/>
      <c r="M54" s="1"/>
      <c r="N54" s="1"/>
    </row>
    <row r="55" spans="1:14" x14ac:dyDescent="0.25">
      <c r="B55" s="1"/>
      <c r="C55" s="1"/>
      <c r="D55" s="1"/>
      <c r="I55" s="1"/>
      <c r="J55" s="1"/>
      <c r="K55" s="1"/>
      <c r="M55" s="2"/>
      <c r="N55" s="2"/>
    </row>
    <row r="56" spans="1:14" x14ac:dyDescent="0.25">
      <c r="A56" s="4" t="s">
        <v>4</v>
      </c>
      <c r="B56" s="1"/>
      <c r="C56" s="1"/>
      <c r="D56" s="1"/>
      <c r="H56" s="4" t="s">
        <v>4</v>
      </c>
      <c r="I56" s="1"/>
      <c r="J56" s="1"/>
      <c r="K56" s="1"/>
      <c r="M56" s="2"/>
      <c r="N56" s="2"/>
    </row>
  </sheetData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6"/>
  <sheetViews>
    <sheetView topLeftCell="F34" zoomScale="140" zoomScaleNormal="140" workbookViewId="0">
      <selection activeCell="O41" sqref="O41"/>
    </sheetView>
  </sheetViews>
  <sheetFormatPr baseColWidth="10" defaultRowHeight="15" x14ac:dyDescent="0.25"/>
  <cols>
    <col min="1" max="1" width="4.28515625" customWidth="1"/>
    <col min="2" max="2" width="8.85546875" customWidth="1"/>
    <col min="3" max="3" width="14.7109375" customWidth="1"/>
    <col min="4" max="4" width="6.85546875" style="5" customWidth="1"/>
    <col min="5" max="5" width="20.140625" style="6" customWidth="1"/>
    <col min="6" max="6" width="12.42578125" style="5" customWidth="1"/>
    <col min="7" max="7" width="3.42578125" customWidth="1"/>
    <col min="8" max="8" width="9" customWidth="1"/>
    <col min="9" max="9" width="12.85546875" customWidth="1"/>
    <col min="10" max="10" width="12.28515625" customWidth="1"/>
    <col min="11" max="11" width="13.42578125" customWidth="1"/>
    <col min="12" max="12" width="7.5703125" customWidth="1"/>
    <col min="13" max="13" width="17.140625" customWidth="1"/>
    <col min="14" max="14" width="13.140625" customWidth="1"/>
  </cols>
  <sheetData>
    <row r="1" spans="1:14" x14ac:dyDescent="0.25">
      <c r="A1" t="s">
        <v>27</v>
      </c>
      <c r="B1" s="11"/>
      <c r="C1" s="11"/>
      <c r="D1" s="12"/>
      <c r="E1" s="13"/>
      <c r="F1" s="12"/>
    </row>
    <row r="2" spans="1:14" x14ac:dyDescent="0.25">
      <c r="I2" s="2" t="s">
        <v>36</v>
      </c>
      <c r="J2" s="2"/>
      <c r="K2" s="2"/>
    </row>
    <row r="3" spans="1:14" ht="20.100000000000001" customHeight="1" x14ac:dyDescent="0.3">
      <c r="B3" s="17" t="s">
        <v>28</v>
      </c>
      <c r="C3" s="18" t="s">
        <v>14</v>
      </c>
      <c r="D3" s="15">
        <v>1</v>
      </c>
      <c r="E3" s="16">
        <v>856900</v>
      </c>
      <c r="F3" s="15" t="s">
        <v>31</v>
      </c>
      <c r="I3" s="3" t="s">
        <v>1</v>
      </c>
      <c r="J3" s="3" t="s">
        <v>2</v>
      </c>
      <c r="K3" s="3" t="s">
        <v>3</v>
      </c>
    </row>
    <row r="4" spans="1:14" ht="20.100000000000001" customHeight="1" x14ac:dyDescent="0.25">
      <c r="B4" s="7"/>
      <c r="C4" s="14"/>
      <c r="D4" s="15">
        <v>2</v>
      </c>
      <c r="E4" s="16">
        <v>1834520</v>
      </c>
      <c r="F4" s="15" t="s">
        <v>3</v>
      </c>
      <c r="H4" t="s">
        <v>14</v>
      </c>
      <c r="I4" s="25">
        <v>856900</v>
      </c>
      <c r="J4" s="1">
        <f>I4*19%</f>
        <v>162811</v>
      </c>
      <c r="K4" s="1">
        <f>I4+J4</f>
        <v>1019711</v>
      </c>
      <c r="M4" s="2" t="s">
        <v>6</v>
      </c>
      <c r="N4" s="2"/>
    </row>
    <row r="5" spans="1:14" ht="20.100000000000001" customHeight="1" x14ac:dyDescent="0.25">
      <c r="B5" s="7"/>
      <c r="C5" s="14"/>
      <c r="D5" s="15">
        <v>3</v>
      </c>
      <c r="E5" s="16">
        <v>431076</v>
      </c>
      <c r="F5" s="15" t="s">
        <v>3</v>
      </c>
      <c r="I5" s="1">
        <f>K5/1.19</f>
        <v>1541613.4453781513</v>
      </c>
      <c r="J5" s="1">
        <f>K5-I5</f>
        <v>292906.55462184874</v>
      </c>
      <c r="K5" s="25">
        <v>1834520</v>
      </c>
      <c r="M5" s="3" t="s">
        <v>8</v>
      </c>
      <c r="N5" s="3" t="s">
        <v>7</v>
      </c>
    </row>
    <row r="6" spans="1:14" ht="20.100000000000001" customHeight="1" x14ac:dyDescent="0.25">
      <c r="B6" s="7"/>
      <c r="C6" s="14"/>
      <c r="D6" s="15">
        <v>4</v>
      </c>
      <c r="E6" s="16">
        <v>508709</v>
      </c>
      <c r="F6" s="15" t="s">
        <v>31</v>
      </c>
      <c r="I6" s="1">
        <f>K6/1.19</f>
        <v>362248.73949579836</v>
      </c>
      <c r="J6" s="1">
        <f>K6-I6</f>
        <v>68827.260504201637</v>
      </c>
      <c r="K6" s="25">
        <v>431076</v>
      </c>
      <c r="M6" s="1">
        <f>I15</f>
        <v>2825471.8823529412</v>
      </c>
      <c r="N6" s="1">
        <f>J15</f>
        <v>536839.65764705883</v>
      </c>
    </row>
    <row r="7" spans="1:14" ht="20.100000000000001" customHeight="1" x14ac:dyDescent="0.25">
      <c r="B7" s="7"/>
      <c r="C7" s="14"/>
      <c r="D7" s="15">
        <v>4</v>
      </c>
      <c r="E7" s="16">
        <v>2108008</v>
      </c>
      <c r="F7" s="15" t="s">
        <v>31</v>
      </c>
      <c r="I7" s="25">
        <v>508709</v>
      </c>
      <c r="J7" s="1">
        <f>I7*19%</f>
        <v>96654.71</v>
      </c>
      <c r="K7" s="1">
        <f>I7+J7</f>
        <v>605363.71</v>
      </c>
      <c r="M7" s="3" t="s">
        <v>9</v>
      </c>
      <c r="N7" s="3" t="s">
        <v>10</v>
      </c>
    </row>
    <row r="8" spans="1:14" ht="20.100000000000001" customHeight="1" x14ac:dyDescent="0.3">
      <c r="B8" s="7"/>
      <c r="C8" s="18" t="s">
        <v>5</v>
      </c>
      <c r="D8" s="15">
        <v>1</v>
      </c>
      <c r="E8" s="16">
        <v>398056</v>
      </c>
      <c r="F8" s="15" t="s">
        <v>31</v>
      </c>
      <c r="I8" s="25">
        <v>2108008</v>
      </c>
      <c r="J8" s="1">
        <f>I8*19%</f>
        <v>400521.52</v>
      </c>
      <c r="K8" s="1">
        <f>I8+J8</f>
        <v>2508529.52</v>
      </c>
      <c r="M8" s="1">
        <f>I9</f>
        <v>5377479.1848739497</v>
      </c>
      <c r="N8" s="1">
        <f>J9</f>
        <v>1021721.0451260504</v>
      </c>
    </row>
    <row r="9" spans="1:14" ht="20.100000000000001" customHeight="1" x14ac:dyDescent="0.3">
      <c r="B9" s="7"/>
      <c r="C9" s="18"/>
      <c r="D9" s="15"/>
      <c r="E9" s="16">
        <v>208673</v>
      </c>
      <c r="F9" s="15" t="s">
        <v>3</v>
      </c>
      <c r="H9" t="s">
        <v>4</v>
      </c>
      <c r="I9" s="21">
        <f>SUM(I4:I8)</f>
        <v>5377479.1848739497</v>
      </c>
      <c r="J9" s="21">
        <f t="shared" ref="J9:K9" si="0">SUM(J4:J8)</f>
        <v>1021721.0451260504</v>
      </c>
      <c r="K9" s="21">
        <f t="shared" si="0"/>
        <v>6399200.2300000004</v>
      </c>
      <c r="M9" s="3" t="s">
        <v>43</v>
      </c>
      <c r="N9" s="26">
        <f>N6-N8</f>
        <v>-484881.38747899153</v>
      </c>
    </row>
    <row r="10" spans="1:14" ht="20.100000000000001" customHeight="1" x14ac:dyDescent="0.3">
      <c r="B10" s="7"/>
      <c r="C10" s="18"/>
      <c r="D10" s="15"/>
      <c r="E10" s="16">
        <v>451007</v>
      </c>
      <c r="F10" s="15" t="s">
        <v>31</v>
      </c>
      <c r="H10" t="s">
        <v>5</v>
      </c>
      <c r="I10" s="25">
        <v>398056</v>
      </c>
      <c r="J10" s="1">
        <f>I10*19%</f>
        <v>75630.64</v>
      </c>
      <c r="K10" s="1">
        <f>I10+J10</f>
        <v>473686.64</v>
      </c>
      <c r="M10" s="1" t="s">
        <v>12</v>
      </c>
      <c r="N10" s="1">
        <v>0</v>
      </c>
    </row>
    <row r="11" spans="1:14" ht="20.100000000000001" customHeight="1" x14ac:dyDescent="0.25">
      <c r="B11" s="7"/>
      <c r="C11" s="14"/>
      <c r="D11" s="15">
        <v>2</v>
      </c>
      <c r="E11" s="16">
        <v>875900</v>
      </c>
      <c r="F11" s="15" t="s">
        <v>3</v>
      </c>
      <c r="I11" s="1">
        <f>K11/1.19</f>
        <v>175355.46218487396</v>
      </c>
      <c r="J11" s="1">
        <f>K11-I11</f>
        <v>33317.537815126037</v>
      </c>
      <c r="K11" s="25">
        <v>208673</v>
      </c>
      <c r="M11" s="3" t="s">
        <v>44</v>
      </c>
      <c r="N11" s="1">
        <f>N9+N10</f>
        <v>-484881.38747899153</v>
      </c>
    </row>
    <row r="12" spans="1:14" ht="20.100000000000001" customHeight="1" x14ac:dyDescent="0.25">
      <c r="B12" s="7"/>
      <c r="C12" s="14"/>
      <c r="D12" s="15">
        <v>3</v>
      </c>
      <c r="E12" s="16">
        <v>1065003</v>
      </c>
      <c r="F12" s="15" t="s">
        <v>31</v>
      </c>
      <c r="I12" s="25">
        <v>451007</v>
      </c>
      <c r="J12" s="20">
        <f>I12*19%</f>
        <v>85691.33</v>
      </c>
      <c r="K12" s="20">
        <f>I12+J12</f>
        <v>536698.32999999996</v>
      </c>
      <c r="M12" s="1" t="s">
        <v>48</v>
      </c>
      <c r="N12" s="23">
        <f>I15*2%</f>
        <v>56509.437647058825</v>
      </c>
    </row>
    <row r="13" spans="1:14" ht="18" customHeight="1" x14ac:dyDescent="0.25">
      <c r="B13" s="8"/>
      <c r="C13" s="8"/>
      <c r="D13" s="9"/>
      <c r="E13" s="10"/>
      <c r="F13" s="9"/>
      <c r="I13" s="1">
        <f>K13/1.19</f>
        <v>736050.42016806721</v>
      </c>
      <c r="J13" s="1">
        <f>K13-I13</f>
        <v>139849.57983193279</v>
      </c>
      <c r="K13" s="25">
        <v>875900</v>
      </c>
    </row>
    <row r="14" spans="1:14" ht="20.100000000000001" customHeight="1" x14ac:dyDescent="0.3">
      <c r="B14" s="17" t="s">
        <v>29</v>
      </c>
      <c r="C14" s="18" t="s">
        <v>14</v>
      </c>
      <c r="D14" s="15">
        <v>1</v>
      </c>
      <c r="E14" s="16">
        <v>602891</v>
      </c>
      <c r="F14" s="15" t="s">
        <v>31</v>
      </c>
      <c r="I14" s="25">
        <v>1065003</v>
      </c>
      <c r="J14" s="23">
        <f>I14*19%</f>
        <v>202350.57</v>
      </c>
      <c r="K14" s="23">
        <f>I14+J14</f>
        <v>1267353.57</v>
      </c>
      <c r="M14" s="28"/>
    </row>
    <row r="15" spans="1:14" ht="20.100000000000001" customHeight="1" x14ac:dyDescent="0.3">
      <c r="B15" s="19"/>
      <c r="C15" s="18"/>
      <c r="D15" s="15"/>
      <c r="E15" s="16">
        <v>567902</v>
      </c>
      <c r="F15" s="15" t="s">
        <v>31</v>
      </c>
      <c r="H15" t="s">
        <v>4</v>
      </c>
      <c r="I15" s="24">
        <f>SUM(I10:I14)</f>
        <v>2825471.8823529412</v>
      </c>
      <c r="J15" s="24">
        <f t="shared" ref="J15:K15" si="1">SUM(J10:J14)</f>
        <v>536839.65764705883</v>
      </c>
      <c r="K15" s="24">
        <f t="shared" si="1"/>
        <v>3362311.54</v>
      </c>
    </row>
    <row r="16" spans="1:14" ht="20.100000000000001" customHeight="1" x14ac:dyDescent="0.25">
      <c r="B16" s="7"/>
      <c r="C16" s="14"/>
      <c r="D16" s="15">
        <v>2</v>
      </c>
      <c r="E16" s="16">
        <v>709008</v>
      </c>
      <c r="F16" s="15" t="s">
        <v>3</v>
      </c>
    </row>
    <row r="17" spans="2:14" ht="20.100000000000001" customHeight="1" x14ac:dyDescent="0.3">
      <c r="B17" s="7"/>
      <c r="C17" s="18" t="s">
        <v>5</v>
      </c>
      <c r="D17" s="15">
        <v>1</v>
      </c>
      <c r="E17" s="16">
        <v>413700</v>
      </c>
      <c r="F17" s="15" t="s">
        <v>3</v>
      </c>
      <c r="I17" t="s">
        <v>37</v>
      </c>
    </row>
    <row r="18" spans="2:14" ht="20.100000000000001" customHeight="1" x14ac:dyDescent="0.25">
      <c r="B18" s="7"/>
      <c r="C18" s="14"/>
      <c r="D18" s="15">
        <v>2</v>
      </c>
      <c r="E18" s="16">
        <v>926540</v>
      </c>
      <c r="F18" s="15" t="s">
        <v>31</v>
      </c>
      <c r="H18" t="s">
        <v>38</v>
      </c>
      <c r="I18" s="3" t="s">
        <v>1</v>
      </c>
      <c r="J18" s="3" t="s">
        <v>2</v>
      </c>
      <c r="K18" s="3" t="s">
        <v>3</v>
      </c>
    </row>
    <row r="19" spans="2:14" ht="20.100000000000001" customHeight="1" x14ac:dyDescent="0.25">
      <c r="B19" s="7"/>
      <c r="C19" s="14"/>
      <c r="D19" s="15">
        <v>3</v>
      </c>
      <c r="E19" s="16">
        <v>773055</v>
      </c>
      <c r="F19" s="15" t="s">
        <v>31</v>
      </c>
      <c r="I19" s="16">
        <v>602891</v>
      </c>
      <c r="J19" s="1">
        <f>I19*19%</f>
        <v>114549.29000000001</v>
      </c>
      <c r="K19" s="1">
        <f>I19+J19</f>
        <v>717440.29</v>
      </c>
      <c r="M19" s="2" t="s">
        <v>6</v>
      </c>
      <c r="N19" s="2"/>
    </row>
    <row r="20" spans="2:14" ht="20.100000000000001" customHeight="1" x14ac:dyDescent="0.25">
      <c r="B20" s="7"/>
      <c r="C20" s="14"/>
      <c r="D20" s="15">
        <v>4</v>
      </c>
      <c r="E20" s="16">
        <v>630003</v>
      </c>
      <c r="F20" s="15" t="s">
        <v>3</v>
      </c>
      <c r="I20" s="16">
        <v>567902</v>
      </c>
      <c r="J20" s="1">
        <f>I20*19%</f>
        <v>107901.38</v>
      </c>
      <c r="K20" s="1">
        <f>I20+J20</f>
        <v>675803.38</v>
      </c>
      <c r="M20" s="3" t="s">
        <v>8</v>
      </c>
      <c r="N20" s="3" t="s">
        <v>7</v>
      </c>
    </row>
    <row r="21" spans="2:14" ht="21" customHeight="1" x14ac:dyDescent="0.25">
      <c r="B21" s="8"/>
      <c r="C21" s="8"/>
      <c r="D21" s="9"/>
      <c r="E21" s="10"/>
      <c r="F21" s="9"/>
      <c r="I21" s="1">
        <f>K21/1.19</f>
        <v>595805.04201680678</v>
      </c>
      <c r="J21" s="1">
        <f>K21-I21</f>
        <v>113202.95798319322</v>
      </c>
      <c r="K21" s="16">
        <v>709008</v>
      </c>
      <c r="M21" s="1">
        <f>I30</f>
        <v>2576656.3445378151</v>
      </c>
      <c r="N21" s="1">
        <f>J30</f>
        <v>489564.70546218485</v>
      </c>
    </row>
    <row r="22" spans="2:14" ht="20.100000000000001" customHeight="1" x14ac:dyDescent="0.3">
      <c r="B22" s="17" t="s">
        <v>30</v>
      </c>
      <c r="C22" s="18" t="s">
        <v>14</v>
      </c>
      <c r="D22" s="15">
        <v>1</v>
      </c>
      <c r="E22" s="16">
        <v>306740</v>
      </c>
      <c r="F22" s="15" t="s">
        <v>31</v>
      </c>
      <c r="I22" s="16"/>
      <c r="J22" s="1"/>
      <c r="K22" s="1"/>
      <c r="M22" s="3" t="s">
        <v>9</v>
      </c>
      <c r="N22" s="3" t="s">
        <v>10</v>
      </c>
    </row>
    <row r="23" spans="2:14" ht="20.100000000000001" customHeight="1" x14ac:dyDescent="0.25">
      <c r="B23" s="7"/>
      <c r="C23" s="14"/>
      <c r="D23" s="15">
        <v>2</v>
      </c>
      <c r="E23" s="16">
        <v>980276</v>
      </c>
      <c r="F23" s="15" t="s">
        <v>3</v>
      </c>
      <c r="I23" s="16"/>
      <c r="J23" s="20"/>
      <c r="K23" s="20"/>
      <c r="M23" s="1">
        <f>I24</f>
        <v>1766598.0420168068</v>
      </c>
      <c r="N23" s="1">
        <f>J24</f>
        <v>335653.62798319326</v>
      </c>
    </row>
    <row r="24" spans="2:14" ht="20.100000000000001" customHeight="1" x14ac:dyDescent="0.25">
      <c r="B24" s="7"/>
      <c r="C24" s="14"/>
      <c r="D24" s="15"/>
      <c r="E24" s="16">
        <v>761034</v>
      </c>
      <c r="F24" s="15" t="s">
        <v>3</v>
      </c>
      <c r="H24" t="s">
        <v>40</v>
      </c>
      <c r="I24" s="21">
        <f>SUM(I19:I23)</f>
        <v>1766598.0420168068</v>
      </c>
      <c r="J24" s="21">
        <f t="shared" ref="J24:K24" si="2">SUM(J19:J23)</f>
        <v>335653.62798319326</v>
      </c>
      <c r="K24" s="21">
        <f t="shared" si="2"/>
        <v>2102251.67</v>
      </c>
      <c r="M24" s="3" t="s">
        <v>42</v>
      </c>
      <c r="N24" s="1">
        <f>N21-N23</f>
        <v>153911.07747899159</v>
      </c>
    </row>
    <row r="25" spans="2:14" ht="20.100000000000001" customHeight="1" x14ac:dyDescent="0.25">
      <c r="B25" s="7"/>
      <c r="C25" s="14"/>
      <c r="D25" s="15">
        <v>3</v>
      </c>
      <c r="E25" s="16">
        <v>129800</v>
      </c>
      <c r="F25" s="15" t="s">
        <v>31</v>
      </c>
      <c r="H25" t="s">
        <v>39</v>
      </c>
      <c r="I25" s="16">
        <f>K25/1.19</f>
        <v>347647.05882352946</v>
      </c>
      <c r="J25" s="1">
        <f>K25-I25</f>
        <v>66052.941176470544</v>
      </c>
      <c r="K25" s="16">
        <v>413700</v>
      </c>
      <c r="M25" s="1" t="s">
        <v>12</v>
      </c>
      <c r="N25" s="26">
        <v>-484881</v>
      </c>
    </row>
    <row r="26" spans="2:14" ht="20.100000000000001" customHeight="1" x14ac:dyDescent="0.3">
      <c r="B26" s="7"/>
      <c r="C26" s="18" t="s">
        <v>5</v>
      </c>
      <c r="D26" s="15">
        <v>1</v>
      </c>
      <c r="E26" s="16">
        <v>1904780</v>
      </c>
      <c r="F26" s="15" t="s">
        <v>31</v>
      </c>
      <c r="I26" s="16">
        <v>926540</v>
      </c>
      <c r="J26" s="1">
        <f>I26*19%</f>
        <v>176042.6</v>
      </c>
      <c r="K26" s="16">
        <f>I26+J26</f>
        <v>1102582.6000000001</v>
      </c>
      <c r="M26" s="3" t="s">
        <v>45</v>
      </c>
      <c r="N26" s="27">
        <f>N24+N25</f>
        <v>-330969.92252100841</v>
      </c>
    </row>
    <row r="27" spans="2:14" ht="20.100000000000001" customHeight="1" x14ac:dyDescent="0.3">
      <c r="B27" s="7"/>
      <c r="C27" s="18"/>
      <c r="D27" s="15"/>
      <c r="E27" s="16">
        <v>189760</v>
      </c>
      <c r="F27" s="15" t="s">
        <v>3</v>
      </c>
      <c r="I27" s="16">
        <v>773055</v>
      </c>
      <c r="J27" s="1">
        <f>I27*19%</f>
        <v>146880.45000000001</v>
      </c>
      <c r="K27" s="16">
        <f>I27+J27</f>
        <v>919935.45</v>
      </c>
      <c r="M27" s="1" t="s">
        <v>49</v>
      </c>
      <c r="N27" s="1">
        <f>I30*2%</f>
        <v>51533.126890756306</v>
      </c>
    </row>
    <row r="28" spans="2:14" ht="20.100000000000001" customHeight="1" x14ac:dyDescent="0.3">
      <c r="B28" s="7"/>
      <c r="C28" s="18"/>
      <c r="D28" s="15"/>
      <c r="E28" s="16">
        <v>308980</v>
      </c>
      <c r="F28" s="15" t="s">
        <v>31</v>
      </c>
      <c r="I28" s="1">
        <f>K28/1.19</f>
        <v>529414.28571428568</v>
      </c>
      <c r="J28" s="1">
        <f>K28-I28</f>
        <v>100588.71428571432</v>
      </c>
      <c r="K28" s="16">
        <v>630003</v>
      </c>
    </row>
    <row r="29" spans="2:14" ht="20.100000000000001" customHeight="1" x14ac:dyDescent="0.25">
      <c r="B29" s="7"/>
      <c r="C29" s="14"/>
      <c r="D29" s="15">
        <v>2</v>
      </c>
      <c r="E29" s="16">
        <v>1749301</v>
      </c>
      <c r="F29" s="15" t="s">
        <v>3</v>
      </c>
      <c r="I29" s="16"/>
      <c r="J29" s="22"/>
      <c r="K29" s="22"/>
    </row>
    <row r="30" spans="2:14" ht="20.100000000000001" customHeight="1" x14ac:dyDescent="0.25">
      <c r="B30" s="7"/>
      <c r="C30" s="14"/>
      <c r="D30" s="15">
        <v>3</v>
      </c>
      <c r="E30" s="16">
        <v>936233</v>
      </c>
      <c r="F30" s="15" t="s">
        <v>31</v>
      </c>
      <c r="H30" t="s">
        <v>40</v>
      </c>
      <c r="I30" s="24">
        <f>SUM(I25:I28)</f>
        <v>2576656.3445378151</v>
      </c>
      <c r="J30" s="24">
        <f t="shared" ref="J30:K30" si="3">SUM(J25:J28)</f>
        <v>489564.70546218485</v>
      </c>
      <c r="K30" s="24">
        <f t="shared" si="3"/>
        <v>3066221.05</v>
      </c>
    </row>
    <row r="31" spans="2:14" ht="20.100000000000001" customHeight="1" x14ac:dyDescent="0.25">
      <c r="B31" s="7"/>
      <c r="C31" s="14"/>
      <c r="D31" s="15">
        <v>4</v>
      </c>
      <c r="E31" s="16">
        <v>854972</v>
      </c>
      <c r="F31" s="15" t="s">
        <v>31</v>
      </c>
    </row>
    <row r="33" spans="3:14" ht="20.100000000000001" customHeight="1" x14ac:dyDescent="0.25">
      <c r="C33" s="7" t="s">
        <v>32</v>
      </c>
      <c r="D33" s="7"/>
      <c r="E33" s="7"/>
      <c r="F33"/>
      <c r="H33" t="s">
        <v>38</v>
      </c>
      <c r="I33" s="3" t="s">
        <v>1</v>
      </c>
      <c r="J33" s="3" t="s">
        <v>2</v>
      </c>
      <c r="K33" s="3" t="s">
        <v>3</v>
      </c>
    </row>
    <row r="34" spans="3:14" ht="20.100000000000001" customHeight="1" x14ac:dyDescent="0.25">
      <c r="C34" s="7" t="s">
        <v>33</v>
      </c>
      <c r="D34" s="7"/>
      <c r="E34" s="7"/>
      <c r="F34"/>
      <c r="I34" s="16">
        <v>306740</v>
      </c>
      <c r="J34" s="1">
        <f>I34*19%</f>
        <v>58280.6</v>
      </c>
      <c r="K34" s="1">
        <f>I34+J34</f>
        <v>365020.6</v>
      </c>
      <c r="M34" s="2" t="s">
        <v>6</v>
      </c>
      <c r="N34" s="2"/>
    </row>
    <row r="35" spans="3:14" ht="20.100000000000001" customHeight="1" x14ac:dyDescent="0.25">
      <c r="C35" s="7" t="s">
        <v>34</v>
      </c>
      <c r="D35" s="7"/>
      <c r="E35" s="7"/>
      <c r="F35"/>
      <c r="I35" s="16">
        <f>K35/1.19</f>
        <v>823761.3445378152</v>
      </c>
      <c r="J35" s="1">
        <f>K35-I35</f>
        <v>156514.6554621848</v>
      </c>
      <c r="K35" s="16">
        <v>980276</v>
      </c>
      <c r="M35" s="3" t="s">
        <v>8</v>
      </c>
      <c r="N35" s="3" t="s">
        <v>7</v>
      </c>
    </row>
    <row r="36" spans="3:14" ht="20.100000000000001" customHeight="1" x14ac:dyDescent="0.25">
      <c r="C36" s="7" t="s">
        <v>35</v>
      </c>
      <c r="D36" s="7"/>
      <c r="E36" s="7"/>
      <c r="F36"/>
      <c r="I36" s="16">
        <f>K36/1.19</f>
        <v>639524.36974789924</v>
      </c>
      <c r="J36" s="1">
        <f>K36-I36</f>
        <v>121509.63025210076</v>
      </c>
      <c r="K36" s="16">
        <v>761034</v>
      </c>
      <c r="M36" s="1">
        <f>I46</f>
        <v>5634428.0252100844</v>
      </c>
      <c r="N36" s="1">
        <f>J46</f>
        <v>1070541.3247899159</v>
      </c>
    </row>
    <row r="37" spans="3:14" ht="15.75" x14ac:dyDescent="0.25">
      <c r="I37" s="16">
        <v>129800</v>
      </c>
      <c r="J37" s="1">
        <f>I37*19%</f>
        <v>24662</v>
      </c>
      <c r="K37" s="1">
        <f>I37+J37</f>
        <v>154462</v>
      </c>
      <c r="M37" s="3" t="s">
        <v>9</v>
      </c>
      <c r="N37" s="3" t="s">
        <v>10</v>
      </c>
    </row>
    <row r="38" spans="3:14" ht="21" customHeight="1" x14ac:dyDescent="0.25">
      <c r="I38" s="16"/>
      <c r="J38" s="20"/>
      <c r="K38" s="20"/>
      <c r="M38" s="1">
        <f>I39</f>
        <v>1899825.7142857143</v>
      </c>
      <c r="N38" s="1">
        <f>J39</f>
        <v>360966.88571428554</v>
      </c>
    </row>
    <row r="39" spans="3:14" ht="21" customHeight="1" x14ac:dyDescent="0.25">
      <c r="H39" t="s">
        <v>40</v>
      </c>
      <c r="I39" s="21">
        <f>SUM(I34:I38)</f>
        <v>1899825.7142857143</v>
      </c>
      <c r="J39" s="21">
        <f>SUM(J34:J38)</f>
        <v>360966.88571428554</v>
      </c>
      <c r="K39" s="21">
        <f>SUM(K34:K38)</f>
        <v>2260792.6</v>
      </c>
      <c r="M39" s="3" t="s">
        <v>46</v>
      </c>
      <c r="N39" s="1">
        <f>N36-N38</f>
        <v>709574.43907563039</v>
      </c>
    </row>
    <row r="40" spans="3:14" ht="21" customHeight="1" x14ac:dyDescent="0.25">
      <c r="H40" t="s">
        <v>39</v>
      </c>
      <c r="I40" s="16">
        <v>1904780</v>
      </c>
      <c r="J40" s="1">
        <f>I40*19%</f>
        <v>361908.2</v>
      </c>
      <c r="K40" s="16">
        <f>I40+J40</f>
        <v>2266688.2000000002</v>
      </c>
      <c r="M40" s="1" t="s">
        <v>12</v>
      </c>
      <c r="N40" s="1">
        <f>N26</f>
        <v>-330969.92252100841</v>
      </c>
    </row>
    <row r="41" spans="3:14" ht="21" customHeight="1" x14ac:dyDescent="0.25">
      <c r="I41" s="16">
        <f>K41/1.19</f>
        <v>159462.18487394959</v>
      </c>
      <c r="J41" s="1">
        <f>K41-I41</f>
        <v>30297.815126050409</v>
      </c>
      <c r="K41" s="16">
        <v>189760</v>
      </c>
      <c r="M41" s="3" t="s">
        <v>47</v>
      </c>
      <c r="N41" s="3">
        <f>N39+N40+N42</f>
        <v>491293.07705882366</v>
      </c>
    </row>
    <row r="42" spans="3:14" ht="21" customHeight="1" x14ac:dyDescent="0.25">
      <c r="I42" s="16">
        <v>308980</v>
      </c>
      <c r="J42" s="20">
        <f>I42*19%</f>
        <v>58706.2</v>
      </c>
      <c r="K42" s="20">
        <f>I42+J42</f>
        <v>367686.2</v>
      </c>
      <c r="M42" s="1" t="s">
        <v>49</v>
      </c>
      <c r="N42" s="1">
        <f>I46*2%</f>
        <v>112688.56050420168</v>
      </c>
    </row>
    <row r="43" spans="3:14" ht="21" customHeight="1" x14ac:dyDescent="0.25">
      <c r="I43" s="1">
        <f>K43/1.19</f>
        <v>1470000.8403361344</v>
      </c>
      <c r="J43" s="1">
        <f>K43-I43</f>
        <v>279300.15966386558</v>
      </c>
      <c r="K43" s="16">
        <v>1749301</v>
      </c>
    </row>
    <row r="44" spans="3:14" ht="21" customHeight="1" x14ac:dyDescent="0.25">
      <c r="I44" s="16">
        <v>936233</v>
      </c>
      <c r="J44" s="1">
        <f>I44*19%</f>
        <v>177884.27</v>
      </c>
      <c r="K44" s="16">
        <f>I44+J44</f>
        <v>1114117.27</v>
      </c>
    </row>
    <row r="45" spans="3:14" ht="21" customHeight="1" x14ac:dyDescent="0.25">
      <c r="I45" s="16">
        <v>854972</v>
      </c>
      <c r="J45" s="23">
        <f>I45*19%</f>
        <v>162444.68</v>
      </c>
      <c r="K45" s="23">
        <f>I45+J45</f>
        <v>1017416.6799999999</v>
      </c>
    </row>
    <row r="46" spans="3:14" ht="21" customHeight="1" x14ac:dyDescent="0.25">
      <c r="H46" t="s">
        <v>40</v>
      </c>
      <c r="I46" s="24">
        <f>SUM(I40:I45)</f>
        <v>5634428.0252100844</v>
      </c>
      <c r="J46" s="21">
        <f>SUM(J40:J45)</f>
        <v>1070541.3247899159</v>
      </c>
      <c r="K46" s="24">
        <f>SUM(K40:K45)</f>
        <v>6704969.3499999996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G68"/>
  <sheetViews>
    <sheetView topLeftCell="A7" workbookViewId="0">
      <selection activeCell="K31" sqref="K31"/>
    </sheetView>
  </sheetViews>
  <sheetFormatPr baseColWidth="10" defaultRowHeight="15" x14ac:dyDescent="0.25"/>
  <cols>
    <col min="1" max="1" width="8.28515625" customWidth="1"/>
    <col min="2" max="2" width="16.42578125" customWidth="1"/>
    <col min="3" max="3" width="21" customWidth="1"/>
    <col min="4" max="4" width="12" customWidth="1"/>
    <col min="5" max="5" width="6.5703125" customWidth="1"/>
    <col min="6" max="6" width="16.5703125" customWidth="1"/>
    <col min="7" max="7" width="16.5703125" style="5" customWidth="1"/>
  </cols>
  <sheetData>
    <row r="5" spans="1:7" ht="17.100000000000001" customHeight="1" x14ac:dyDescent="0.35">
      <c r="B5" s="60" t="s">
        <v>63</v>
      </c>
      <c r="C5" s="60"/>
      <c r="D5" s="61"/>
      <c r="E5" s="62"/>
      <c r="F5" s="6"/>
      <c r="G5" s="6"/>
    </row>
    <row r="6" spans="1:7" x14ac:dyDescent="0.25">
      <c r="A6" s="63" t="s">
        <v>51</v>
      </c>
      <c r="B6" t="s">
        <v>64</v>
      </c>
      <c r="D6" s="63"/>
      <c r="G6"/>
    </row>
    <row r="7" spans="1:7" x14ac:dyDescent="0.25">
      <c r="A7" s="63" t="s">
        <v>53</v>
      </c>
      <c r="B7" t="s">
        <v>71</v>
      </c>
      <c r="D7" s="63"/>
      <c r="G7"/>
    </row>
    <row r="8" spans="1:7" x14ac:dyDescent="0.25">
      <c r="A8" s="63" t="s">
        <v>65</v>
      </c>
      <c r="G8"/>
    </row>
    <row r="9" spans="1:7" x14ac:dyDescent="0.25">
      <c r="A9" s="63" t="s">
        <v>72</v>
      </c>
      <c r="G9"/>
    </row>
    <row r="10" spans="1:7" x14ac:dyDescent="0.25">
      <c r="A10" s="63"/>
      <c r="G10"/>
    </row>
    <row r="11" spans="1:7" x14ac:dyDescent="0.25">
      <c r="A11" s="64" t="s">
        <v>66</v>
      </c>
      <c r="B11" s="22" t="s">
        <v>67</v>
      </c>
      <c r="C11" s="22"/>
      <c r="D11" s="65" t="s">
        <v>74</v>
      </c>
      <c r="E11" s="22" t="s">
        <v>68</v>
      </c>
      <c r="F11" s="66"/>
      <c r="G11" s="67"/>
    </row>
    <row r="12" spans="1:7" x14ac:dyDescent="0.25">
      <c r="A12" s="64" t="s">
        <v>69</v>
      </c>
      <c r="B12" s="64" t="s">
        <v>73</v>
      </c>
      <c r="C12" s="64"/>
      <c r="D12" s="65">
        <v>36</v>
      </c>
      <c r="E12" s="66"/>
      <c r="F12" s="68"/>
      <c r="G12" s="67"/>
    </row>
    <row r="13" spans="1:7" x14ac:dyDescent="0.25">
      <c r="A13" s="64" t="s">
        <v>70</v>
      </c>
      <c r="B13" s="64" t="s">
        <v>75</v>
      </c>
      <c r="C13" s="64"/>
      <c r="D13" s="65">
        <v>24</v>
      </c>
      <c r="E13" s="69"/>
      <c r="F13" s="70"/>
      <c r="G13" s="71"/>
    </row>
    <row r="14" spans="1:7" ht="21" x14ac:dyDescent="0.35">
      <c r="A14" s="72"/>
      <c r="B14" s="73"/>
      <c r="C14" s="73" t="s">
        <v>76</v>
      </c>
      <c r="D14" s="74"/>
      <c r="E14" s="75"/>
      <c r="F14" s="76"/>
      <c r="G14" s="76"/>
    </row>
    <row r="16" spans="1:7" ht="12.95" customHeight="1" x14ac:dyDescent="0.25">
      <c r="A16" s="4"/>
      <c r="B16" s="2" t="s">
        <v>59</v>
      </c>
      <c r="C16" s="2"/>
      <c r="D16" s="33" t="s">
        <v>58</v>
      </c>
      <c r="F16" s="2" t="s">
        <v>6</v>
      </c>
      <c r="G16" s="33"/>
    </row>
    <row r="17" spans="1:7" ht="12.95" customHeight="1" x14ac:dyDescent="0.25">
      <c r="A17" s="4"/>
      <c r="B17" s="34" t="s">
        <v>1</v>
      </c>
      <c r="C17" s="34" t="s">
        <v>2</v>
      </c>
      <c r="D17" s="34" t="s">
        <v>3</v>
      </c>
      <c r="F17" s="34" t="s">
        <v>8</v>
      </c>
      <c r="G17" s="34" t="s">
        <v>7</v>
      </c>
    </row>
    <row r="18" spans="1:7" ht="12.95" customHeight="1" x14ac:dyDescent="0.25">
      <c r="A18" s="44" t="s">
        <v>14</v>
      </c>
      <c r="B18" s="45"/>
      <c r="C18" s="45"/>
      <c r="D18" s="45">
        <v>1560800</v>
      </c>
      <c r="E18" s="46"/>
      <c r="F18" s="45"/>
      <c r="G18" s="47"/>
    </row>
    <row r="19" spans="1:7" ht="12.95" customHeight="1" x14ac:dyDescent="0.25">
      <c r="A19" s="44"/>
      <c r="B19" s="45">
        <v>745056</v>
      </c>
      <c r="C19" s="45"/>
      <c r="D19" s="45"/>
      <c r="E19" s="46"/>
      <c r="F19" s="48" t="s">
        <v>9</v>
      </c>
      <c r="G19" s="49" t="s">
        <v>10</v>
      </c>
    </row>
    <row r="20" spans="1:7" ht="12.95" customHeight="1" x14ac:dyDescent="0.25">
      <c r="A20" s="44"/>
      <c r="B20" s="45"/>
      <c r="C20" s="45"/>
      <c r="D20" s="45">
        <v>2015400</v>
      </c>
      <c r="E20" s="46"/>
      <c r="F20" s="45"/>
      <c r="G20" s="47"/>
    </row>
    <row r="21" spans="1:7" ht="12.95" customHeight="1" x14ac:dyDescent="0.25">
      <c r="A21" s="50"/>
      <c r="B21" s="45">
        <v>394059</v>
      </c>
      <c r="C21" s="45"/>
      <c r="D21" s="45"/>
      <c r="E21" s="46"/>
      <c r="F21" s="48" t="s">
        <v>11</v>
      </c>
      <c r="G21" s="47"/>
    </row>
    <row r="22" spans="1:7" ht="12.95" customHeight="1" x14ac:dyDescent="0.25">
      <c r="A22" s="44" t="s">
        <v>4</v>
      </c>
      <c r="B22" s="48"/>
      <c r="C22" s="48"/>
      <c r="D22" s="48"/>
      <c r="E22" s="46"/>
      <c r="F22" s="45" t="s">
        <v>12</v>
      </c>
      <c r="G22" s="47"/>
    </row>
    <row r="23" spans="1:7" ht="12.95" customHeight="1" x14ac:dyDescent="0.25">
      <c r="A23" s="44" t="s">
        <v>5</v>
      </c>
      <c r="B23" s="45">
        <v>921405</v>
      </c>
      <c r="C23" s="45"/>
      <c r="D23" s="45"/>
      <c r="E23" s="46"/>
      <c r="F23" s="48" t="s">
        <v>11</v>
      </c>
      <c r="G23" s="59"/>
    </row>
    <row r="24" spans="1:7" ht="12.95" customHeight="1" x14ac:dyDescent="0.25">
      <c r="A24" s="44"/>
      <c r="B24" s="45"/>
      <c r="C24" s="45"/>
      <c r="D24" s="45">
        <v>608715</v>
      </c>
      <c r="E24" s="46"/>
      <c r="F24" s="45"/>
      <c r="G24" s="47"/>
    </row>
    <row r="25" spans="1:7" ht="12.95" customHeight="1" x14ac:dyDescent="0.25">
      <c r="A25" s="44"/>
      <c r="B25" s="45">
        <v>450136</v>
      </c>
      <c r="C25" s="45"/>
      <c r="D25" s="45"/>
      <c r="E25" s="46"/>
      <c r="F25" s="45" t="s">
        <v>41</v>
      </c>
      <c r="G25" s="47"/>
    </row>
    <row r="26" spans="1:7" ht="12.95" customHeight="1" x14ac:dyDescent="0.25">
      <c r="A26" s="44"/>
      <c r="B26" s="51"/>
      <c r="C26" s="51"/>
      <c r="D26" s="51"/>
      <c r="E26" s="46"/>
      <c r="F26" s="46"/>
      <c r="G26" s="52"/>
    </row>
    <row r="27" spans="1:7" ht="12.95" customHeight="1" x14ac:dyDescent="0.25">
      <c r="A27" s="44" t="s">
        <v>4</v>
      </c>
      <c r="B27" s="48"/>
      <c r="C27" s="48"/>
      <c r="D27" s="48"/>
      <c r="E27" s="50"/>
      <c r="F27" s="46"/>
      <c r="G27" s="52"/>
    </row>
    <row r="28" spans="1:7" ht="12.95" customHeight="1" x14ac:dyDescent="0.25">
      <c r="A28" s="44"/>
      <c r="B28" s="46"/>
      <c r="C28" s="46"/>
      <c r="D28" s="46"/>
      <c r="E28" s="50"/>
      <c r="F28" s="46"/>
      <c r="G28" s="52"/>
    </row>
    <row r="29" spans="1:7" ht="12.95" customHeight="1" x14ac:dyDescent="0.25">
      <c r="A29" s="44"/>
      <c r="B29" s="46" t="s">
        <v>60</v>
      </c>
      <c r="C29" s="46"/>
      <c r="D29" s="52" t="s">
        <v>58</v>
      </c>
      <c r="E29" s="50"/>
      <c r="F29" s="46"/>
      <c r="G29" s="52"/>
    </row>
    <row r="30" spans="1:7" ht="12.95" customHeight="1" x14ac:dyDescent="0.25">
      <c r="A30" s="44" t="s">
        <v>14</v>
      </c>
      <c r="B30" s="49" t="s">
        <v>1</v>
      </c>
      <c r="C30" s="49" t="s">
        <v>2</v>
      </c>
      <c r="D30" s="49" t="s">
        <v>3</v>
      </c>
      <c r="E30" s="50"/>
      <c r="F30" s="48" t="s">
        <v>8</v>
      </c>
      <c r="G30" s="49" t="s">
        <v>7</v>
      </c>
    </row>
    <row r="31" spans="1:7" ht="12.95" customHeight="1" x14ac:dyDescent="0.25">
      <c r="A31" s="44"/>
      <c r="B31" s="45">
        <v>891047</v>
      </c>
      <c r="C31" s="45"/>
      <c r="D31" s="45"/>
      <c r="E31" s="50"/>
      <c r="F31" s="45"/>
      <c r="G31" s="47"/>
    </row>
    <row r="32" spans="1:7" ht="12.95" customHeight="1" x14ac:dyDescent="0.25">
      <c r="A32" s="44"/>
      <c r="B32" s="45"/>
      <c r="C32" s="45"/>
      <c r="D32" s="45">
        <v>691069</v>
      </c>
      <c r="E32" s="50"/>
      <c r="F32" s="48" t="s">
        <v>9</v>
      </c>
      <c r="G32" s="49" t="s">
        <v>10</v>
      </c>
    </row>
    <row r="33" spans="1:7" ht="12.95" customHeight="1" x14ac:dyDescent="0.25">
      <c r="A33" s="44"/>
      <c r="B33" s="45"/>
      <c r="C33" s="45"/>
      <c r="D33" s="45">
        <v>387450</v>
      </c>
      <c r="E33" s="50"/>
      <c r="F33" s="45"/>
      <c r="G33" s="47"/>
    </row>
    <row r="34" spans="1:7" ht="12.95" customHeight="1" x14ac:dyDescent="0.25">
      <c r="A34" s="50"/>
      <c r="B34" s="53">
        <v>494800</v>
      </c>
      <c r="C34" s="53"/>
      <c r="D34" s="53"/>
      <c r="E34" s="50"/>
      <c r="F34" s="48" t="s">
        <v>11</v>
      </c>
      <c r="G34" s="47"/>
    </row>
    <row r="35" spans="1:7" ht="12.95" customHeight="1" x14ac:dyDescent="0.25">
      <c r="A35" s="54" t="s">
        <v>4</v>
      </c>
      <c r="B35" s="55"/>
      <c r="C35" s="55"/>
      <c r="D35" s="55"/>
      <c r="E35" s="50"/>
      <c r="F35" s="45" t="s">
        <v>12</v>
      </c>
      <c r="G35" s="47"/>
    </row>
    <row r="36" spans="1:7" ht="12.95" customHeight="1" x14ac:dyDescent="0.25">
      <c r="A36" s="44" t="s">
        <v>5</v>
      </c>
      <c r="B36" s="45"/>
      <c r="C36" s="45"/>
      <c r="D36" s="45">
        <v>1897950</v>
      </c>
      <c r="E36" s="50"/>
      <c r="F36" s="48" t="s">
        <v>11</v>
      </c>
      <c r="G36" s="59"/>
    </row>
    <row r="37" spans="1:7" ht="12.95" customHeight="1" x14ac:dyDescent="0.25">
      <c r="A37" s="44"/>
      <c r="B37" s="45">
        <v>1208367</v>
      </c>
      <c r="C37" s="45"/>
      <c r="D37" s="45"/>
      <c r="E37" s="50"/>
      <c r="F37" s="45"/>
      <c r="G37" s="47"/>
    </row>
    <row r="38" spans="1:7" ht="12.95" customHeight="1" x14ac:dyDescent="0.25">
      <c r="A38" s="44"/>
      <c r="B38" s="45"/>
      <c r="C38" s="45"/>
      <c r="D38" s="45">
        <v>597018</v>
      </c>
      <c r="E38" s="50"/>
      <c r="F38" s="45" t="s">
        <v>41</v>
      </c>
      <c r="G38" s="47"/>
    </row>
    <row r="39" spans="1:7" ht="12.95" customHeight="1" x14ac:dyDescent="0.25">
      <c r="A39" s="44"/>
      <c r="B39" s="45">
        <v>498056</v>
      </c>
      <c r="C39" s="45"/>
      <c r="D39" s="45"/>
      <c r="E39" s="50"/>
      <c r="F39" s="46"/>
      <c r="G39" s="52"/>
    </row>
    <row r="40" spans="1:7" ht="12.95" customHeight="1" x14ac:dyDescent="0.25">
      <c r="A40" s="44"/>
      <c r="B40" s="51"/>
      <c r="C40" s="51"/>
      <c r="D40" s="51"/>
      <c r="E40" s="50"/>
      <c r="F40" s="46"/>
      <c r="G40" s="52"/>
    </row>
    <row r="41" spans="1:7" ht="12.95" customHeight="1" x14ac:dyDescent="0.25">
      <c r="A41" s="44" t="s">
        <v>4</v>
      </c>
      <c r="B41" s="48"/>
      <c r="C41" s="48"/>
      <c r="D41" s="48"/>
      <c r="E41" s="50"/>
      <c r="F41" s="46"/>
      <c r="G41" s="52"/>
    </row>
    <row r="42" spans="1:7" ht="12.95" customHeight="1" x14ac:dyDescent="0.25">
      <c r="A42" s="44"/>
      <c r="B42" s="46"/>
      <c r="C42" s="46"/>
      <c r="D42" s="46"/>
      <c r="E42" s="50"/>
      <c r="F42" s="46"/>
      <c r="G42" s="52"/>
    </row>
    <row r="43" spans="1:7" ht="12.95" customHeight="1" x14ac:dyDescent="0.25">
      <c r="A43" s="44"/>
      <c r="B43" s="46" t="s">
        <v>61</v>
      </c>
      <c r="C43" s="46"/>
      <c r="D43" s="52" t="s">
        <v>58</v>
      </c>
      <c r="E43" s="50"/>
      <c r="F43" s="46"/>
      <c r="G43" s="52"/>
    </row>
    <row r="44" spans="1:7" ht="12.95" customHeight="1" x14ac:dyDescent="0.25">
      <c r="A44" s="44" t="s">
        <v>20</v>
      </c>
      <c r="B44" s="49" t="s">
        <v>1</v>
      </c>
      <c r="C44" s="49" t="s">
        <v>2</v>
      </c>
      <c r="D44" s="49" t="s">
        <v>3</v>
      </c>
      <c r="E44" s="50"/>
      <c r="F44" s="48" t="s">
        <v>8</v>
      </c>
      <c r="G44" s="49" t="s">
        <v>7</v>
      </c>
    </row>
    <row r="45" spans="1:7" ht="12.95" customHeight="1" x14ac:dyDescent="0.25">
      <c r="A45" s="44"/>
      <c r="B45" s="45"/>
      <c r="C45" s="45"/>
      <c r="D45" s="45">
        <v>804670</v>
      </c>
      <c r="E45" s="50"/>
      <c r="F45" s="45"/>
      <c r="G45" s="47"/>
    </row>
    <row r="46" spans="1:7" ht="12.95" customHeight="1" x14ac:dyDescent="0.25">
      <c r="A46" s="44"/>
      <c r="B46" s="45">
        <v>1059300</v>
      </c>
      <c r="C46" s="45"/>
      <c r="D46" s="45"/>
      <c r="E46" s="50"/>
      <c r="F46" s="48" t="s">
        <v>9</v>
      </c>
      <c r="G46" s="49" t="s">
        <v>10</v>
      </c>
    </row>
    <row r="47" spans="1:7" ht="12.95" customHeight="1" x14ac:dyDescent="0.25">
      <c r="A47" s="44"/>
      <c r="B47" s="51"/>
      <c r="C47" s="51"/>
      <c r="D47" s="51">
        <v>465800</v>
      </c>
      <c r="E47" s="50"/>
      <c r="F47" s="45"/>
      <c r="G47" s="47"/>
    </row>
    <row r="48" spans="1:7" ht="12.95" customHeight="1" x14ac:dyDescent="0.25">
      <c r="A48" s="44"/>
      <c r="B48" s="51"/>
      <c r="C48" s="51"/>
      <c r="D48" s="51"/>
      <c r="E48" s="50"/>
      <c r="F48" s="48" t="s">
        <v>11</v>
      </c>
      <c r="G48" s="47"/>
    </row>
    <row r="49" spans="1:7" ht="12.95" customHeight="1" x14ac:dyDescent="0.25">
      <c r="A49" s="44" t="s">
        <v>4</v>
      </c>
      <c r="B49" s="48"/>
      <c r="C49" s="48"/>
      <c r="D49" s="48"/>
      <c r="E49" s="46"/>
      <c r="F49" s="45" t="s">
        <v>12</v>
      </c>
      <c r="G49" s="47"/>
    </row>
    <row r="50" spans="1:7" ht="12.95" customHeight="1" x14ac:dyDescent="0.25">
      <c r="A50" s="44" t="s">
        <v>5</v>
      </c>
      <c r="B50" s="45">
        <v>2015600</v>
      </c>
      <c r="C50" s="45"/>
      <c r="D50" s="45"/>
      <c r="E50" s="50"/>
      <c r="F50" s="48" t="s">
        <v>11</v>
      </c>
      <c r="G50" s="59"/>
    </row>
    <row r="51" spans="1:7" ht="12.95" customHeight="1" x14ac:dyDescent="0.25">
      <c r="A51" s="44"/>
      <c r="B51" s="45"/>
      <c r="C51" s="45"/>
      <c r="D51" s="45">
        <v>615078</v>
      </c>
      <c r="E51" s="50"/>
      <c r="F51" s="45"/>
      <c r="G51" s="47"/>
    </row>
    <row r="52" spans="1:7" ht="12.95" customHeight="1" x14ac:dyDescent="0.25">
      <c r="A52" s="44"/>
      <c r="B52" s="45">
        <v>711690</v>
      </c>
      <c r="C52" s="45"/>
      <c r="D52" s="45"/>
      <c r="E52" s="46"/>
      <c r="F52" s="45" t="s">
        <v>41</v>
      </c>
      <c r="G52" s="47"/>
    </row>
    <row r="53" spans="1:7" ht="12.95" customHeight="1" x14ac:dyDescent="0.25">
      <c r="A53" s="44"/>
      <c r="B53" s="51"/>
      <c r="C53" s="51"/>
      <c r="D53" s="51"/>
      <c r="E53" s="50"/>
      <c r="F53" s="46"/>
      <c r="G53" s="52"/>
    </row>
    <row r="54" spans="1:7" ht="12.95" customHeight="1" x14ac:dyDescent="0.25">
      <c r="A54" s="44" t="s">
        <v>4</v>
      </c>
      <c r="B54" s="48"/>
      <c r="C54" s="48"/>
      <c r="D54" s="48"/>
      <c r="E54" s="50"/>
      <c r="F54" s="46"/>
      <c r="G54" s="52"/>
    </row>
    <row r="55" spans="1:7" ht="12.95" customHeight="1" x14ac:dyDescent="0.25">
      <c r="A55" s="44"/>
      <c r="B55" s="56"/>
      <c r="C55" s="56"/>
      <c r="D55" s="56"/>
      <c r="E55" s="50"/>
      <c r="F55" s="46"/>
      <c r="G55" s="52"/>
    </row>
    <row r="56" spans="1:7" ht="12.95" customHeight="1" x14ac:dyDescent="0.25">
      <c r="A56" s="44"/>
      <c r="B56" s="46" t="s">
        <v>62</v>
      </c>
      <c r="C56" s="46"/>
      <c r="D56" s="52" t="s">
        <v>58</v>
      </c>
      <c r="E56" s="50"/>
      <c r="F56" s="46"/>
      <c r="G56" s="52"/>
    </row>
    <row r="57" spans="1:7" ht="12.95" customHeight="1" x14ac:dyDescent="0.25">
      <c r="A57" s="44"/>
      <c r="B57" s="48" t="s">
        <v>1</v>
      </c>
      <c r="C57" s="48" t="s">
        <v>2</v>
      </c>
      <c r="D57" s="48" t="s">
        <v>3</v>
      </c>
      <c r="E57" s="50"/>
      <c r="F57" s="57" t="s">
        <v>8</v>
      </c>
      <c r="G57" s="58" t="s">
        <v>7</v>
      </c>
    </row>
    <row r="58" spans="1:7" ht="12.95" customHeight="1" x14ac:dyDescent="0.25">
      <c r="A58" s="44" t="s">
        <v>14</v>
      </c>
      <c r="B58" s="45">
        <v>991305</v>
      </c>
      <c r="C58" s="45"/>
      <c r="D58" s="45"/>
      <c r="E58" s="50"/>
      <c r="F58" s="45"/>
      <c r="G58" s="47"/>
    </row>
    <row r="59" spans="1:7" ht="12.95" customHeight="1" x14ac:dyDescent="0.25">
      <c r="A59" s="44"/>
      <c r="B59" s="45"/>
      <c r="C59" s="45"/>
      <c r="D59" s="45">
        <v>531089</v>
      </c>
      <c r="E59" s="50"/>
      <c r="F59" s="57" t="s">
        <v>9</v>
      </c>
      <c r="G59" s="58" t="s">
        <v>10</v>
      </c>
    </row>
    <row r="60" spans="1:7" ht="12.95" customHeight="1" x14ac:dyDescent="0.25">
      <c r="A60" s="44"/>
      <c r="B60" s="45">
        <v>594807</v>
      </c>
      <c r="C60" s="45"/>
      <c r="D60" s="45"/>
      <c r="E60" s="50"/>
      <c r="F60" s="45"/>
      <c r="G60" s="47"/>
    </row>
    <row r="61" spans="1:7" ht="12.95" customHeight="1" x14ac:dyDescent="0.25">
      <c r="A61" s="44" t="s">
        <v>4</v>
      </c>
      <c r="B61" s="48"/>
      <c r="C61" s="48"/>
      <c r="D61" s="48"/>
      <c r="E61" s="50"/>
      <c r="F61" s="57" t="s">
        <v>11</v>
      </c>
      <c r="G61" s="47"/>
    </row>
    <row r="62" spans="1:7" ht="12.95" customHeight="1" x14ac:dyDescent="0.25">
      <c r="A62" s="44"/>
      <c r="B62" s="51"/>
      <c r="C62" s="51"/>
      <c r="D62" s="51"/>
      <c r="E62" s="50"/>
      <c r="F62" s="45" t="s">
        <v>12</v>
      </c>
      <c r="G62" s="47"/>
    </row>
    <row r="63" spans="1:7" ht="12.95" customHeight="1" x14ac:dyDescent="0.25">
      <c r="A63" s="44" t="s">
        <v>5</v>
      </c>
      <c r="B63" s="45"/>
      <c r="C63" s="45"/>
      <c r="D63" s="45">
        <v>1690500</v>
      </c>
      <c r="E63" s="50"/>
      <c r="F63" s="57" t="s">
        <v>11</v>
      </c>
      <c r="G63" s="59"/>
    </row>
    <row r="64" spans="1:7" ht="12.95" customHeight="1" x14ac:dyDescent="0.25">
      <c r="A64" s="44"/>
      <c r="B64" s="45">
        <v>1875300</v>
      </c>
      <c r="C64" s="45"/>
      <c r="D64" s="45"/>
      <c r="E64" s="50"/>
      <c r="F64" s="45"/>
      <c r="G64" s="47"/>
    </row>
    <row r="65" spans="1:7" ht="12.95" customHeight="1" x14ac:dyDescent="0.25">
      <c r="A65" s="44"/>
      <c r="B65" s="45">
        <v>608750</v>
      </c>
      <c r="C65" s="45"/>
      <c r="D65" s="45"/>
      <c r="E65" s="50"/>
      <c r="F65" s="45" t="s">
        <v>41</v>
      </c>
      <c r="G65" s="47"/>
    </row>
    <row r="66" spans="1:7" ht="12.95" customHeight="1" x14ac:dyDescent="0.25">
      <c r="A66" s="44"/>
      <c r="B66" s="45"/>
      <c r="C66" s="45"/>
      <c r="D66" s="45">
        <v>320400</v>
      </c>
      <c r="E66" s="50"/>
      <c r="F66" s="46"/>
      <c r="G66" s="52"/>
    </row>
    <row r="67" spans="1:7" ht="12.95" customHeight="1" x14ac:dyDescent="0.25">
      <c r="A67" s="44" t="s">
        <v>4</v>
      </c>
      <c r="B67" s="48"/>
      <c r="C67" s="48"/>
      <c r="D67" s="48"/>
      <c r="E67" s="50"/>
      <c r="F67" s="46"/>
      <c r="G67" s="52"/>
    </row>
    <row r="68" spans="1:7" ht="15.75" x14ac:dyDescent="0.25">
      <c r="A68" s="4"/>
      <c r="B68" s="30"/>
      <c r="C68" s="30"/>
      <c r="D68" s="30"/>
      <c r="F68" s="2"/>
      <c r="G68" s="33"/>
    </row>
  </sheetData>
  <pageMargins left="0.11811023622047245" right="0.11811023622047245" top="0.15748031496062992" bottom="0.15748031496062992" header="0.31496062992125984" footer="0.31496062992125984"/>
  <pageSetup paperSize="5" orientation="portrait" r:id="rId1"/>
  <headerFooter>
    <oddHeader>&amp;C&amp;8Centro Educacional Baldomero Lillo
Módulo de Compra y Venta
Profesor: José M. Sánchez A.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G52"/>
  <sheetViews>
    <sheetView topLeftCell="A23" workbookViewId="0">
      <selection activeCell="B25" sqref="B25:D25"/>
    </sheetView>
  </sheetViews>
  <sheetFormatPr baseColWidth="10" defaultRowHeight="15" x14ac:dyDescent="0.25"/>
  <cols>
    <col min="1" max="1" width="9.5703125" customWidth="1"/>
    <col min="2" max="4" width="13.7109375" customWidth="1"/>
    <col min="5" max="5" width="7" customWidth="1"/>
    <col min="6" max="6" width="16.28515625" customWidth="1"/>
    <col min="7" max="7" width="18.140625" customWidth="1"/>
  </cols>
  <sheetData>
    <row r="5" spans="1:7" ht="15.75" x14ac:dyDescent="0.25">
      <c r="B5" t="s">
        <v>50</v>
      </c>
      <c r="C5" s="41" t="s">
        <v>77</v>
      </c>
      <c r="D5" s="41"/>
      <c r="E5" s="41"/>
      <c r="F5" s="41"/>
    </row>
    <row r="6" spans="1:7" ht="15.75" x14ac:dyDescent="0.25">
      <c r="C6" s="41"/>
      <c r="D6" s="41"/>
      <c r="E6" s="41"/>
      <c r="F6" s="41"/>
    </row>
    <row r="7" spans="1:7" x14ac:dyDescent="0.25">
      <c r="B7" t="s">
        <v>51</v>
      </c>
      <c r="D7" t="s">
        <v>52</v>
      </c>
    </row>
    <row r="8" spans="1:7" x14ac:dyDescent="0.25">
      <c r="B8" t="s">
        <v>53</v>
      </c>
      <c r="D8" s="77">
        <v>43927</v>
      </c>
    </row>
    <row r="9" spans="1:7" x14ac:dyDescent="0.25">
      <c r="B9" t="s">
        <v>55</v>
      </c>
    </row>
    <row r="10" spans="1:7" x14ac:dyDescent="0.25">
      <c r="B10" t="s">
        <v>54</v>
      </c>
      <c r="D10" t="s">
        <v>56</v>
      </c>
    </row>
    <row r="11" spans="1:7" x14ac:dyDescent="0.25">
      <c r="D11" t="s">
        <v>57</v>
      </c>
    </row>
    <row r="12" spans="1:7" ht="9.9499999999999993" customHeight="1" x14ac:dyDescent="0.25"/>
    <row r="13" spans="1:7" x14ac:dyDescent="0.25">
      <c r="A13" s="4"/>
      <c r="B13" s="32" t="s">
        <v>0</v>
      </c>
      <c r="C13" s="32"/>
      <c r="D13" s="34" t="s">
        <v>58</v>
      </c>
      <c r="F13" s="2" t="s">
        <v>6</v>
      </c>
      <c r="G13" s="33"/>
    </row>
    <row r="14" spans="1:7" x14ac:dyDescent="0.25">
      <c r="A14" s="4"/>
      <c r="B14" s="34" t="s">
        <v>1</v>
      </c>
      <c r="C14" s="34" t="s">
        <v>2</v>
      </c>
      <c r="D14" s="34" t="s">
        <v>3</v>
      </c>
      <c r="F14" s="32" t="s">
        <v>8</v>
      </c>
      <c r="G14" s="34" t="s">
        <v>7</v>
      </c>
    </row>
    <row r="15" spans="1:7" ht="20.100000000000001" customHeight="1" x14ac:dyDescent="0.25">
      <c r="A15" s="4" t="s">
        <v>14</v>
      </c>
      <c r="B15" s="29">
        <v>1451065</v>
      </c>
      <c r="C15" s="29"/>
      <c r="D15" s="29"/>
      <c r="E15" s="2"/>
      <c r="F15" s="1"/>
      <c r="G15" s="35"/>
    </row>
    <row r="16" spans="1:7" ht="20.100000000000001" customHeight="1" x14ac:dyDescent="0.25">
      <c r="A16" s="4"/>
      <c r="B16" s="29"/>
      <c r="C16" s="29"/>
      <c r="D16" s="29">
        <v>897500</v>
      </c>
      <c r="E16" s="2"/>
      <c r="F16" s="32" t="s">
        <v>9</v>
      </c>
      <c r="G16" s="34" t="s">
        <v>10</v>
      </c>
    </row>
    <row r="17" spans="1:7" ht="20.100000000000001" customHeight="1" x14ac:dyDescent="0.25">
      <c r="A17" s="4"/>
      <c r="B17" s="29"/>
      <c r="C17" s="29"/>
      <c r="D17" s="29">
        <v>2108760</v>
      </c>
      <c r="E17" s="2"/>
      <c r="F17" s="1"/>
      <c r="G17" s="35"/>
    </row>
    <row r="18" spans="1:7" ht="20.100000000000001" customHeight="1" x14ac:dyDescent="0.25">
      <c r="A18" s="4"/>
      <c r="B18" s="29">
        <v>510059</v>
      </c>
      <c r="C18" s="29"/>
      <c r="D18" s="29"/>
      <c r="E18" s="2"/>
      <c r="F18" s="32" t="s">
        <v>11</v>
      </c>
      <c r="G18" s="35"/>
    </row>
    <row r="19" spans="1:7" ht="20.100000000000001" customHeight="1" x14ac:dyDescent="0.25">
      <c r="B19" s="29"/>
      <c r="C19" s="29"/>
      <c r="D19" s="29">
        <v>697543</v>
      </c>
      <c r="E19" s="2"/>
      <c r="F19" s="1" t="s">
        <v>12</v>
      </c>
      <c r="G19" s="35"/>
    </row>
    <row r="20" spans="1:7" ht="20.100000000000001" customHeight="1" x14ac:dyDescent="0.25">
      <c r="A20" s="4" t="s">
        <v>4</v>
      </c>
      <c r="B20" s="78"/>
      <c r="C20" s="78"/>
      <c r="D20" s="78"/>
      <c r="E20" s="2"/>
      <c r="F20" s="32" t="s">
        <v>11</v>
      </c>
      <c r="G20" s="34"/>
    </row>
    <row r="21" spans="1:7" ht="20.100000000000001" customHeight="1" x14ac:dyDescent="0.25">
      <c r="A21" s="4" t="s">
        <v>5</v>
      </c>
      <c r="B21" s="29">
        <v>1305904</v>
      </c>
      <c r="C21" s="29"/>
      <c r="D21" s="29"/>
      <c r="E21" s="2"/>
      <c r="F21" s="1"/>
      <c r="G21" s="35"/>
    </row>
    <row r="22" spans="1:7" ht="20.100000000000001" customHeight="1" x14ac:dyDescent="0.25">
      <c r="A22" s="4"/>
      <c r="B22" s="29"/>
      <c r="C22" s="29"/>
      <c r="D22" s="29">
        <v>694850</v>
      </c>
      <c r="E22" s="2"/>
      <c r="F22" s="1" t="s">
        <v>41</v>
      </c>
      <c r="G22" s="35"/>
    </row>
    <row r="23" spans="1:7" ht="20.100000000000001" customHeight="1" x14ac:dyDescent="0.25">
      <c r="A23" s="4"/>
      <c r="B23" s="29">
        <v>502106</v>
      </c>
      <c r="C23" s="29"/>
      <c r="D23" s="29"/>
      <c r="E23" s="2"/>
      <c r="F23" s="42"/>
      <c r="G23" s="43"/>
    </row>
    <row r="24" spans="1:7" ht="20.100000000000001" customHeight="1" x14ac:dyDescent="0.25">
      <c r="A24" s="4"/>
      <c r="B24" s="37"/>
      <c r="C24" s="37"/>
      <c r="D24" s="37">
        <v>908795</v>
      </c>
      <c r="E24" s="2"/>
      <c r="F24" s="2"/>
      <c r="G24" s="33"/>
    </row>
    <row r="25" spans="1:7" ht="20.100000000000001" customHeight="1" x14ac:dyDescent="0.25">
      <c r="A25" s="4" t="s">
        <v>4</v>
      </c>
      <c r="B25" s="78"/>
      <c r="C25" s="78"/>
      <c r="D25" s="78"/>
      <c r="F25" s="2"/>
      <c r="G25" s="33"/>
    </row>
    <row r="26" spans="1:7" ht="9.9499999999999993" customHeight="1" x14ac:dyDescent="0.25">
      <c r="A26" s="4"/>
      <c r="B26" s="30"/>
      <c r="C26" s="30"/>
      <c r="D26" s="30"/>
      <c r="F26" s="2"/>
      <c r="G26" s="33"/>
    </row>
    <row r="27" spans="1:7" ht="20.100000000000001" customHeight="1" x14ac:dyDescent="0.25">
      <c r="A27" s="4"/>
      <c r="B27" s="36" t="s">
        <v>17</v>
      </c>
      <c r="C27" s="36"/>
      <c r="D27" s="34" t="s">
        <v>58</v>
      </c>
      <c r="F27" s="2"/>
      <c r="G27" s="33"/>
    </row>
    <row r="28" spans="1:7" ht="20.100000000000001" customHeight="1" x14ac:dyDescent="0.25">
      <c r="A28" s="4" t="s">
        <v>14</v>
      </c>
      <c r="B28" s="40" t="s">
        <v>1</v>
      </c>
      <c r="C28" s="40" t="s">
        <v>2</v>
      </c>
      <c r="D28" s="40" t="s">
        <v>3</v>
      </c>
      <c r="F28" s="32" t="s">
        <v>8</v>
      </c>
      <c r="G28" s="34" t="s">
        <v>7</v>
      </c>
    </row>
    <row r="29" spans="1:7" ht="20.100000000000001" customHeight="1" x14ac:dyDescent="0.25">
      <c r="A29" s="4"/>
      <c r="B29" s="29">
        <v>508460</v>
      </c>
      <c r="C29" s="29"/>
      <c r="D29" s="29"/>
      <c r="F29" s="1"/>
      <c r="G29" s="35"/>
    </row>
    <row r="30" spans="1:7" ht="20.100000000000001" customHeight="1" x14ac:dyDescent="0.25">
      <c r="A30" s="4"/>
      <c r="B30" s="29"/>
      <c r="C30" s="29"/>
      <c r="D30" s="29">
        <v>735298</v>
      </c>
      <c r="F30" s="32" t="s">
        <v>9</v>
      </c>
      <c r="G30" s="34" t="s">
        <v>10</v>
      </c>
    </row>
    <row r="31" spans="1:7" ht="20.100000000000001" customHeight="1" x14ac:dyDescent="0.25">
      <c r="A31" s="4"/>
      <c r="B31" s="29"/>
      <c r="C31" s="29"/>
      <c r="D31" s="29">
        <v>451008</v>
      </c>
      <c r="F31" s="1"/>
      <c r="G31" s="35"/>
    </row>
    <row r="32" spans="1:7" ht="20.100000000000001" customHeight="1" x14ac:dyDescent="0.25">
      <c r="B32" s="1">
        <v>1156800</v>
      </c>
      <c r="C32" s="22"/>
      <c r="D32" s="22"/>
      <c r="F32" s="32" t="s">
        <v>11</v>
      </c>
      <c r="G32" s="35"/>
    </row>
    <row r="33" spans="1:7" ht="20.100000000000001" customHeight="1" x14ac:dyDescent="0.25">
      <c r="A33" s="38" t="s">
        <v>4</v>
      </c>
      <c r="B33" s="39"/>
      <c r="C33" s="39"/>
      <c r="D33" s="39"/>
      <c r="F33" s="1" t="s">
        <v>12</v>
      </c>
      <c r="G33" s="35"/>
    </row>
    <row r="34" spans="1:7" ht="20.100000000000001" customHeight="1" x14ac:dyDescent="0.25">
      <c r="A34" s="4" t="s">
        <v>5</v>
      </c>
      <c r="B34" s="29">
        <v>1408760</v>
      </c>
      <c r="C34" s="29"/>
      <c r="D34" s="29"/>
      <c r="F34" s="32" t="s">
        <v>11</v>
      </c>
      <c r="G34" s="34"/>
    </row>
    <row r="35" spans="1:7" ht="20.100000000000001" customHeight="1" x14ac:dyDescent="0.25">
      <c r="A35" s="4"/>
      <c r="B35" s="29"/>
      <c r="C35" s="29"/>
      <c r="D35" s="29">
        <v>1305890</v>
      </c>
      <c r="F35" s="1"/>
      <c r="G35" s="35"/>
    </row>
    <row r="36" spans="1:7" ht="20.100000000000001" customHeight="1" x14ac:dyDescent="0.25">
      <c r="A36" s="4"/>
      <c r="B36" s="29"/>
      <c r="C36" s="29"/>
      <c r="D36" s="29">
        <v>675806</v>
      </c>
      <c r="F36" s="1" t="s">
        <v>41</v>
      </c>
      <c r="G36" s="35"/>
    </row>
    <row r="37" spans="1:7" ht="20.100000000000001" customHeight="1" x14ac:dyDescent="0.25">
      <c r="A37" s="4"/>
      <c r="B37" s="29">
        <v>987560</v>
      </c>
      <c r="C37" s="29"/>
      <c r="D37" s="29"/>
      <c r="F37" s="2"/>
      <c r="G37" s="33"/>
    </row>
    <row r="38" spans="1:7" ht="20.100000000000001" customHeight="1" x14ac:dyDescent="0.25">
      <c r="A38" s="4" t="s">
        <v>4</v>
      </c>
      <c r="B38" s="36"/>
      <c r="C38" s="36"/>
      <c r="D38" s="36"/>
      <c r="F38" s="2"/>
      <c r="G38" s="33"/>
    </row>
    <row r="39" spans="1:7" ht="9.9499999999999993" customHeight="1" x14ac:dyDescent="0.25">
      <c r="A39" s="4"/>
      <c r="B39" s="30"/>
      <c r="C39" s="30"/>
      <c r="D39" s="30"/>
      <c r="F39" s="2"/>
      <c r="G39" s="33"/>
    </row>
    <row r="40" spans="1:7" ht="20.100000000000001" customHeight="1" x14ac:dyDescent="0.25">
      <c r="A40" s="4"/>
      <c r="B40" s="36" t="s">
        <v>18</v>
      </c>
      <c r="C40" s="36"/>
      <c r="D40" s="34" t="s">
        <v>58</v>
      </c>
      <c r="F40" s="2"/>
      <c r="G40" s="33"/>
    </row>
    <row r="41" spans="1:7" ht="20.100000000000001" customHeight="1" x14ac:dyDescent="0.25">
      <c r="A41" s="4" t="s">
        <v>14</v>
      </c>
      <c r="B41" s="40" t="s">
        <v>1</v>
      </c>
      <c r="C41" s="40" t="s">
        <v>2</v>
      </c>
      <c r="D41" s="40" t="s">
        <v>3</v>
      </c>
      <c r="F41" s="32" t="s">
        <v>8</v>
      </c>
      <c r="G41" s="34" t="s">
        <v>7</v>
      </c>
    </row>
    <row r="42" spans="1:7" ht="20.100000000000001" customHeight="1" x14ac:dyDescent="0.25">
      <c r="A42" s="4"/>
      <c r="B42" s="29">
        <v>1204870</v>
      </c>
      <c r="C42" s="29"/>
      <c r="D42" s="29"/>
      <c r="F42" s="1"/>
      <c r="G42" s="35"/>
    </row>
    <row r="43" spans="1:7" ht="20.100000000000001" customHeight="1" x14ac:dyDescent="0.25">
      <c r="A43" s="4"/>
      <c r="B43" s="29"/>
      <c r="C43" s="29"/>
      <c r="D43" s="29">
        <v>891078</v>
      </c>
      <c r="F43" s="32" t="s">
        <v>9</v>
      </c>
      <c r="G43" s="34" t="s">
        <v>10</v>
      </c>
    </row>
    <row r="44" spans="1:7" ht="20.100000000000001" customHeight="1" x14ac:dyDescent="0.25">
      <c r="A44" s="4"/>
      <c r="B44" s="37">
        <v>498008</v>
      </c>
      <c r="C44" s="37"/>
      <c r="D44" s="37"/>
      <c r="F44" s="1"/>
      <c r="G44" s="35"/>
    </row>
    <row r="45" spans="1:7" ht="20.100000000000001" customHeight="1" x14ac:dyDescent="0.25">
      <c r="A45" s="4"/>
      <c r="B45" s="37"/>
      <c r="C45" s="37"/>
      <c r="D45" s="37">
        <v>394500</v>
      </c>
      <c r="F45" s="32" t="s">
        <v>11</v>
      </c>
      <c r="G45" s="35"/>
    </row>
    <row r="46" spans="1:7" ht="20.100000000000001" customHeight="1" x14ac:dyDescent="0.25">
      <c r="A46" s="4" t="s">
        <v>4</v>
      </c>
      <c r="B46" s="78"/>
      <c r="C46" s="78"/>
      <c r="D46" s="78"/>
      <c r="E46" s="2"/>
      <c r="F46" s="1" t="s">
        <v>12</v>
      </c>
      <c r="G46" s="35"/>
    </row>
    <row r="47" spans="1:7" ht="20.100000000000001" customHeight="1" x14ac:dyDescent="0.25">
      <c r="A47" s="4" t="s">
        <v>5</v>
      </c>
      <c r="B47" s="29"/>
      <c r="C47" s="29"/>
      <c r="D47" s="29">
        <v>2015980</v>
      </c>
      <c r="F47" s="32" t="s">
        <v>11</v>
      </c>
      <c r="G47" s="34"/>
    </row>
    <row r="48" spans="1:7" ht="20.100000000000001" customHeight="1" x14ac:dyDescent="0.25">
      <c r="A48" s="4"/>
      <c r="B48" s="29">
        <v>632059</v>
      </c>
      <c r="C48" s="29"/>
      <c r="D48" s="29"/>
      <c r="F48" s="1"/>
      <c r="G48" s="35"/>
    </row>
    <row r="49" spans="1:7" ht="20.100000000000001" customHeight="1" x14ac:dyDescent="0.25">
      <c r="A49" s="4"/>
      <c r="B49" s="29">
        <v>1205300</v>
      </c>
      <c r="C49" s="29"/>
      <c r="D49" s="29"/>
      <c r="F49" s="1" t="s">
        <v>41</v>
      </c>
      <c r="G49" s="35"/>
    </row>
    <row r="50" spans="1:7" ht="20.100000000000001" customHeight="1" x14ac:dyDescent="0.25">
      <c r="A50" s="4"/>
      <c r="B50" s="29"/>
      <c r="C50" s="29"/>
      <c r="D50" s="29">
        <v>421057</v>
      </c>
      <c r="E50" s="2"/>
    </row>
    <row r="51" spans="1:7" ht="20.100000000000001" customHeight="1" x14ac:dyDescent="0.25">
      <c r="A51" s="4" t="s">
        <v>4</v>
      </c>
      <c r="B51" s="78"/>
      <c r="C51" s="78"/>
      <c r="D51" s="78"/>
      <c r="F51" s="2"/>
      <c r="G51" s="33"/>
    </row>
    <row r="52" spans="1:7" ht="15.75" x14ac:dyDescent="0.25">
      <c r="A52" s="4"/>
      <c r="B52" s="31"/>
      <c r="C52" s="31"/>
      <c r="D52" s="31"/>
      <c r="F52" s="2"/>
      <c r="G52" s="33"/>
    </row>
  </sheetData>
  <pageMargins left="0.11811023622047245" right="0.11811023622047245" top="0" bottom="0" header="0.31496062992125984" footer="0.31496062992125984"/>
  <pageSetup paperSize="5" orientation="portrait" r:id="rId1"/>
  <headerFooter>
    <oddHeader>&amp;C&amp;8Centro Educacional Baldomero Lillo
Módulo: de Compra y Venta
Profesor: José M. Sánchez 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H55"/>
  <sheetViews>
    <sheetView topLeftCell="A19" workbookViewId="0">
      <selection activeCell="G51" sqref="G51"/>
    </sheetView>
  </sheetViews>
  <sheetFormatPr baseColWidth="10" defaultRowHeight="15" x14ac:dyDescent="0.25"/>
  <cols>
    <col min="2" max="2" width="13.42578125" customWidth="1"/>
    <col min="3" max="3" width="12.7109375" customWidth="1"/>
    <col min="4" max="4" width="12.42578125" customWidth="1"/>
    <col min="6" max="6" width="15.5703125" customWidth="1"/>
  </cols>
  <sheetData>
    <row r="3" spans="1:7" x14ac:dyDescent="0.25">
      <c r="A3" s="4"/>
      <c r="B3" s="2" t="s">
        <v>59</v>
      </c>
      <c r="C3" s="2"/>
      <c r="D3" s="33" t="s">
        <v>58</v>
      </c>
      <c r="F3" s="2" t="s">
        <v>6</v>
      </c>
      <c r="G3" s="33"/>
    </row>
    <row r="4" spans="1:7" x14ac:dyDescent="0.25">
      <c r="A4" s="4"/>
      <c r="B4" s="34" t="s">
        <v>1</v>
      </c>
      <c r="C4" s="34" t="s">
        <v>2</v>
      </c>
      <c r="D4" s="34" t="s">
        <v>3</v>
      </c>
      <c r="F4" s="34" t="s">
        <v>8</v>
      </c>
      <c r="G4" s="34" t="s">
        <v>7</v>
      </c>
    </row>
    <row r="5" spans="1:7" x14ac:dyDescent="0.25">
      <c r="A5" s="44" t="s">
        <v>14</v>
      </c>
      <c r="B5" s="45">
        <f>D5/1.19</f>
        <v>1311596.6386554623</v>
      </c>
      <c r="C5" s="45">
        <f>D5-B5</f>
        <v>249203.3613445377</v>
      </c>
      <c r="D5" s="45">
        <v>1560800</v>
      </c>
      <c r="E5" s="46"/>
      <c r="F5" s="45">
        <f>B14</f>
        <v>1883066.2100840337</v>
      </c>
      <c r="G5" s="47">
        <f>C14</f>
        <v>357782.57991596637</v>
      </c>
    </row>
    <row r="6" spans="1:7" x14ac:dyDescent="0.25">
      <c r="A6" s="44"/>
      <c r="B6" s="45">
        <v>745056</v>
      </c>
      <c r="C6" s="45">
        <f>B6*19%</f>
        <v>141560.64000000001</v>
      </c>
      <c r="D6" s="45">
        <f>B6+C6</f>
        <v>886616.64</v>
      </c>
      <c r="E6" s="46"/>
      <c r="F6" s="48" t="s">
        <v>9</v>
      </c>
      <c r="G6" s="49" t="s">
        <v>10</v>
      </c>
    </row>
    <row r="7" spans="1:7" x14ac:dyDescent="0.25">
      <c r="A7" s="44"/>
      <c r="B7" s="45">
        <f>D7/1.19</f>
        <v>1693613.4453781513</v>
      </c>
      <c r="C7" s="45">
        <f>D7-B7</f>
        <v>321786.55462184874</v>
      </c>
      <c r="D7" s="45">
        <v>2015400</v>
      </c>
      <c r="E7" s="46"/>
      <c r="F7" s="45">
        <f>B9</f>
        <v>4144325.0840336136</v>
      </c>
      <c r="G7" s="47">
        <f>C9</f>
        <v>787421.76596638642</v>
      </c>
    </row>
    <row r="8" spans="1:7" x14ac:dyDescent="0.25">
      <c r="A8" s="50"/>
      <c r="B8" s="45">
        <v>394059</v>
      </c>
      <c r="C8" s="45">
        <f>B8*19%</f>
        <v>74871.210000000006</v>
      </c>
      <c r="D8" s="45">
        <f>B8+C8</f>
        <v>468930.21</v>
      </c>
      <c r="E8" s="46"/>
      <c r="F8" s="48" t="s">
        <v>11</v>
      </c>
      <c r="G8" s="47">
        <f>G5-G7</f>
        <v>-429639.18605042004</v>
      </c>
    </row>
    <row r="9" spans="1:7" x14ac:dyDescent="0.25">
      <c r="A9" s="44" t="s">
        <v>4</v>
      </c>
      <c r="B9" s="48">
        <f>SUM(B5:B8)</f>
        <v>4144325.0840336136</v>
      </c>
      <c r="C9" s="48">
        <f t="shared" ref="C9:D9" si="0">SUM(C5:C8)</f>
        <v>787421.76596638642</v>
      </c>
      <c r="D9" s="48">
        <f t="shared" si="0"/>
        <v>4931746.8500000006</v>
      </c>
      <c r="E9" s="46"/>
      <c r="F9" s="45" t="s">
        <v>12</v>
      </c>
      <c r="G9" s="47">
        <v>-3450</v>
      </c>
    </row>
    <row r="10" spans="1:7" x14ac:dyDescent="0.25">
      <c r="A10" s="44" t="s">
        <v>5</v>
      </c>
      <c r="B10" s="45">
        <v>921405</v>
      </c>
      <c r="C10" s="45">
        <f>B10*19%</f>
        <v>175066.95</v>
      </c>
      <c r="D10" s="45">
        <f>B10+C10</f>
        <v>1096471.95</v>
      </c>
      <c r="E10" s="46"/>
      <c r="F10" s="48" t="s">
        <v>11</v>
      </c>
      <c r="G10" s="59">
        <f>SUM(G8:G9)</f>
        <v>-433089.18605042004</v>
      </c>
    </row>
    <row r="11" spans="1:7" x14ac:dyDescent="0.25">
      <c r="A11" s="44"/>
      <c r="B11" s="45">
        <f>D11/1.19</f>
        <v>511525.21008403366</v>
      </c>
      <c r="C11" s="45">
        <f>D11-B11</f>
        <v>97189.789915966336</v>
      </c>
      <c r="D11" s="45">
        <v>608715</v>
      </c>
      <c r="E11" s="46"/>
      <c r="F11" s="45"/>
      <c r="G11" s="47"/>
    </row>
    <row r="12" spans="1:7" x14ac:dyDescent="0.25">
      <c r="A12" s="44"/>
      <c r="B12" s="45">
        <v>450136</v>
      </c>
      <c r="C12" s="45">
        <f>B12*19%</f>
        <v>85525.84</v>
      </c>
      <c r="D12" s="45">
        <f>B12+C12</f>
        <v>535661.84</v>
      </c>
      <c r="E12" s="46"/>
      <c r="F12" s="45" t="s">
        <v>41</v>
      </c>
      <c r="G12" s="47">
        <f>B14*3%</f>
        <v>56491.986302521007</v>
      </c>
    </row>
    <row r="13" spans="1:7" x14ac:dyDescent="0.25">
      <c r="A13" s="44"/>
      <c r="B13" s="51"/>
      <c r="C13" s="51"/>
      <c r="D13" s="51"/>
      <c r="E13" s="46"/>
      <c r="F13" s="46"/>
      <c r="G13" s="52"/>
    </row>
    <row r="14" spans="1:7" x14ac:dyDescent="0.25">
      <c r="A14" s="44" t="s">
        <v>4</v>
      </c>
      <c r="B14" s="48">
        <f>SUM(B10:B13)</f>
        <v>1883066.2100840337</v>
      </c>
      <c r="C14" s="48">
        <f t="shared" ref="C14:D14" si="1">SUM(C10:C13)</f>
        <v>357782.57991596637</v>
      </c>
      <c r="D14" s="48">
        <f t="shared" si="1"/>
        <v>2240848.79</v>
      </c>
      <c r="E14" s="50"/>
      <c r="F14" s="46"/>
      <c r="G14" s="52"/>
    </row>
    <row r="15" spans="1:7" x14ac:dyDescent="0.25">
      <c r="A15" s="44"/>
      <c r="B15" s="46"/>
      <c r="C15" s="46"/>
      <c r="D15" s="46"/>
      <c r="E15" s="50"/>
      <c r="F15" s="46"/>
      <c r="G15" s="52"/>
    </row>
    <row r="16" spans="1:7" x14ac:dyDescent="0.25">
      <c r="A16" s="44"/>
      <c r="B16" s="46" t="s">
        <v>60</v>
      </c>
      <c r="C16" s="46"/>
      <c r="D16" s="52" t="s">
        <v>58</v>
      </c>
      <c r="E16" s="50"/>
      <c r="F16" s="46"/>
      <c r="G16" s="52"/>
    </row>
    <row r="17" spans="1:7" x14ac:dyDescent="0.25">
      <c r="A17" s="44" t="s">
        <v>14</v>
      </c>
      <c r="B17" s="49" t="s">
        <v>1</v>
      </c>
      <c r="C17" s="49" t="s">
        <v>2</v>
      </c>
      <c r="D17" s="49" t="s">
        <v>3</v>
      </c>
      <c r="E17" s="50"/>
      <c r="F17" s="48" t="s">
        <v>8</v>
      </c>
      <c r="G17" s="49" t="s">
        <v>7</v>
      </c>
    </row>
    <row r="18" spans="1:7" x14ac:dyDescent="0.25">
      <c r="A18" s="44"/>
      <c r="B18" s="45">
        <v>891047</v>
      </c>
      <c r="C18" s="45">
        <f>B18*19%</f>
        <v>169298.93</v>
      </c>
      <c r="D18" s="45">
        <f>B18+C18</f>
        <v>1060345.93</v>
      </c>
      <c r="E18" s="50"/>
      <c r="F18" s="45">
        <f>B28</f>
        <v>3803034.7647058824</v>
      </c>
      <c r="G18" s="47">
        <f>C28</f>
        <v>722576.60529411747</v>
      </c>
    </row>
    <row r="19" spans="1:7" x14ac:dyDescent="0.25">
      <c r="A19" s="44"/>
      <c r="B19" s="45">
        <f>D19/1.19</f>
        <v>580730.25210084033</v>
      </c>
      <c r="C19" s="45">
        <f>D19-B19</f>
        <v>110338.74789915967</v>
      </c>
      <c r="D19" s="45">
        <v>691069</v>
      </c>
      <c r="E19" s="50"/>
      <c r="F19" s="48" t="s">
        <v>9</v>
      </c>
      <c r="G19" s="49" t="s">
        <v>10</v>
      </c>
    </row>
    <row r="20" spans="1:7" x14ac:dyDescent="0.25">
      <c r="A20" s="44"/>
      <c r="B20" s="45">
        <f>D20/1.19</f>
        <v>325588.23529411765</v>
      </c>
      <c r="C20" s="45">
        <f>D20-B20</f>
        <v>61861.76470588235</v>
      </c>
      <c r="D20" s="45">
        <v>387450</v>
      </c>
      <c r="E20" s="50"/>
      <c r="F20" s="45">
        <f>B22</f>
        <v>2292165.4873949578</v>
      </c>
      <c r="G20" s="47">
        <f>C22</f>
        <v>435511.44260504202</v>
      </c>
    </row>
    <row r="21" spans="1:7" x14ac:dyDescent="0.25">
      <c r="A21" s="50"/>
      <c r="B21" s="53">
        <v>494800</v>
      </c>
      <c r="C21" s="53">
        <f>B21*19%</f>
        <v>94012</v>
      </c>
      <c r="D21" s="53">
        <f>B21+C21</f>
        <v>588812</v>
      </c>
      <c r="E21" s="50"/>
      <c r="F21" s="48" t="s">
        <v>11</v>
      </c>
      <c r="G21" s="47">
        <f>G18-G20</f>
        <v>287065.16268907546</v>
      </c>
    </row>
    <row r="22" spans="1:7" x14ac:dyDescent="0.25">
      <c r="A22" s="54" t="s">
        <v>4</v>
      </c>
      <c r="B22" s="55">
        <f>SUM(B18:B21)</f>
        <v>2292165.4873949578</v>
      </c>
      <c r="C22" s="55">
        <f t="shared" ref="C22:D22" si="2">SUM(C18:C21)</f>
        <v>435511.44260504202</v>
      </c>
      <c r="D22" s="55">
        <f t="shared" si="2"/>
        <v>2727676.9299999997</v>
      </c>
      <c r="E22" s="50"/>
      <c r="F22" s="45" t="s">
        <v>12</v>
      </c>
      <c r="G22" s="47">
        <f>G10</f>
        <v>-433089.18605042004</v>
      </c>
    </row>
    <row r="23" spans="1:7" x14ac:dyDescent="0.25">
      <c r="A23" s="44" t="s">
        <v>5</v>
      </c>
      <c r="B23" s="45">
        <f>D23/1.19</f>
        <v>1594915.9663865548</v>
      </c>
      <c r="C23" s="45">
        <f>D23-B23</f>
        <v>303034.03361344524</v>
      </c>
      <c r="D23" s="45">
        <v>1897950</v>
      </c>
      <c r="E23" s="50"/>
      <c r="F23" s="48" t="s">
        <v>11</v>
      </c>
      <c r="G23" s="59">
        <f>SUM(G21:G22)</f>
        <v>-146024.02336134459</v>
      </c>
    </row>
    <row r="24" spans="1:7" x14ac:dyDescent="0.25">
      <c r="A24" s="44"/>
      <c r="B24" s="45">
        <v>1208367</v>
      </c>
      <c r="C24" s="45">
        <f>B24*19%</f>
        <v>229589.73</v>
      </c>
      <c r="D24" s="45">
        <f>B24+C24</f>
        <v>1437956.73</v>
      </c>
      <c r="E24" s="50"/>
      <c r="F24" s="45"/>
      <c r="G24" s="47"/>
    </row>
    <row r="25" spans="1:7" x14ac:dyDescent="0.25">
      <c r="A25" s="44"/>
      <c r="B25" s="45">
        <f>D25/1.19</f>
        <v>501695.79831932776</v>
      </c>
      <c r="C25" s="45">
        <f>D25-B25</f>
        <v>95322.201680672239</v>
      </c>
      <c r="D25" s="45">
        <v>597018</v>
      </c>
      <c r="E25" s="50"/>
      <c r="F25" s="45" t="s">
        <v>41</v>
      </c>
      <c r="G25" s="47">
        <f>B28*3%</f>
        <v>114091.04294117646</v>
      </c>
    </row>
    <row r="26" spans="1:7" x14ac:dyDescent="0.25">
      <c r="A26" s="44"/>
      <c r="B26" s="45">
        <v>498056</v>
      </c>
      <c r="C26" s="45">
        <f>B26*19%</f>
        <v>94630.64</v>
      </c>
      <c r="D26" s="45">
        <f>B26+C26</f>
        <v>592686.64</v>
      </c>
      <c r="E26" s="50"/>
      <c r="F26" s="46"/>
      <c r="G26" s="52"/>
    </row>
    <row r="27" spans="1:7" x14ac:dyDescent="0.25">
      <c r="A27" s="44"/>
      <c r="B27" s="51"/>
      <c r="C27" s="51"/>
      <c r="D27" s="51"/>
      <c r="E27" s="50"/>
      <c r="F27" s="46"/>
      <c r="G27" s="52"/>
    </row>
    <row r="28" spans="1:7" x14ac:dyDescent="0.25">
      <c r="A28" s="44" t="s">
        <v>4</v>
      </c>
      <c r="B28" s="48">
        <f>SUM(B23:B27)</f>
        <v>3803034.7647058824</v>
      </c>
      <c r="C28" s="48">
        <f t="shared" ref="C28:D28" si="3">SUM(C23:C27)</f>
        <v>722576.60529411747</v>
      </c>
      <c r="D28" s="48">
        <f t="shared" si="3"/>
        <v>4525611.37</v>
      </c>
      <c r="E28" s="50"/>
      <c r="F28" s="46"/>
      <c r="G28" s="52"/>
    </row>
    <row r="29" spans="1:7" x14ac:dyDescent="0.25">
      <c r="A29" s="44"/>
      <c r="B29" s="46"/>
      <c r="C29" s="46"/>
      <c r="D29" s="46"/>
      <c r="E29" s="50"/>
      <c r="F29" s="46"/>
      <c r="G29" s="52"/>
    </row>
    <row r="30" spans="1:7" x14ac:dyDescent="0.25">
      <c r="A30" s="44"/>
      <c r="B30" s="46" t="s">
        <v>61</v>
      </c>
      <c r="C30" s="46"/>
      <c r="D30" s="52" t="s">
        <v>58</v>
      </c>
      <c r="E30" s="50"/>
      <c r="F30" s="46"/>
      <c r="G30" s="52"/>
    </row>
    <row r="31" spans="1:7" x14ac:dyDescent="0.25">
      <c r="A31" s="44" t="s">
        <v>20</v>
      </c>
      <c r="B31" s="49" t="s">
        <v>1</v>
      </c>
      <c r="C31" s="49" t="s">
        <v>2</v>
      </c>
      <c r="D31" s="49" t="s">
        <v>3</v>
      </c>
      <c r="E31" s="50"/>
      <c r="F31" s="48" t="s">
        <v>8</v>
      </c>
      <c r="G31" s="49" t="s">
        <v>7</v>
      </c>
    </row>
    <row r="32" spans="1:7" x14ac:dyDescent="0.25">
      <c r="A32" s="44"/>
      <c r="B32" s="45">
        <f>D32/1.19</f>
        <v>676193.27731092437</v>
      </c>
      <c r="C32" s="45">
        <f>D32-B32</f>
        <v>128476.72268907563</v>
      </c>
      <c r="D32" s="45">
        <v>804670</v>
      </c>
      <c r="E32" s="50"/>
      <c r="F32" s="45">
        <f>B41</f>
        <v>3244162.2689075628</v>
      </c>
      <c r="G32" s="47">
        <f>C41</f>
        <v>616390.83109243691</v>
      </c>
    </row>
    <row r="33" spans="1:8" x14ac:dyDescent="0.25">
      <c r="A33" s="44"/>
      <c r="B33" s="45">
        <v>1059300</v>
      </c>
      <c r="C33" s="45">
        <f>B33*19%</f>
        <v>201267</v>
      </c>
      <c r="D33" s="45">
        <f>B33+C33</f>
        <v>1260567</v>
      </c>
      <c r="E33" s="50"/>
      <c r="F33" s="48" t="s">
        <v>9</v>
      </c>
      <c r="G33" s="49" t="s">
        <v>10</v>
      </c>
    </row>
    <row r="34" spans="1:8" x14ac:dyDescent="0.25">
      <c r="A34" s="44"/>
      <c r="B34" s="51">
        <f>D34/1.19</f>
        <v>391428.57142857142</v>
      </c>
      <c r="C34" s="51">
        <f>D34-B34</f>
        <v>74371.42857142858</v>
      </c>
      <c r="D34" s="51">
        <v>465800</v>
      </c>
      <c r="E34" s="50"/>
      <c r="F34" s="45">
        <f>B36</f>
        <v>2126921.848739496</v>
      </c>
      <c r="G34" s="47">
        <f>C36</f>
        <v>404115.15126050421</v>
      </c>
    </row>
    <row r="35" spans="1:8" x14ac:dyDescent="0.25">
      <c r="A35" s="44"/>
      <c r="B35" s="51"/>
      <c r="C35" s="51"/>
      <c r="D35" s="51"/>
      <c r="E35" s="50"/>
      <c r="F35" s="48" t="s">
        <v>11</v>
      </c>
      <c r="G35" s="47">
        <f>G32-G34</f>
        <v>212275.67983193271</v>
      </c>
    </row>
    <row r="36" spans="1:8" x14ac:dyDescent="0.25">
      <c r="A36" s="44" t="s">
        <v>4</v>
      </c>
      <c r="B36" s="48">
        <f>SUM(B32:B35)</f>
        <v>2126921.848739496</v>
      </c>
      <c r="C36" s="48">
        <f t="shared" ref="C36:D36" si="4">SUM(C32:C35)</f>
        <v>404115.15126050421</v>
      </c>
      <c r="D36" s="48">
        <f t="shared" si="4"/>
        <v>2531037</v>
      </c>
      <c r="E36" s="46"/>
      <c r="F36" s="45" t="s">
        <v>12</v>
      </c>
      <c r="G36" s="47">
        <f>G23</f>
        <v>-146024.02336134459</v>
      </c>
      <c r="H36" s="2"/>
    </row>
    <row r="37" spans="1:8" x14ac:dyDescent="0.25">
      <c r="A37" s="44" t="s">
        <v>5</v>
      </c>
      <c r="B37" s="45">
        <v>2015600</v>
      </c>
      <c r="C37" s="45">
        <f>B37*19%</f>
        <v>382964</v>
      </c>
      <c r="D37" s="45">
        <f>B37+C37</f>
        <v>2398564</v>
      </c>
      <c r="E37" s="50"/>
      <c r="F37" s="48" t="s">
        <v>11</v>
      </c>
      <c r="G37" s="59">
        <f>G35+G36+G39</f>
        <v>163576.52453781501</v>
      </c>
    </row>
    <row r="38" spans="1:8" x14ac:dyDescent="0.25">
      <c r="A38" s="44"/>
      <c r="B38" s="45">
        <f>D38/1.19</f>
        <v>516872.26890756306</v>
      </c>
      <c r="C38" s="45">
        <f>D38-B38</f>
        <v>98205.731092436938</v>
      </c>
      <c r="D38" s="45">
        <v>615078</v>
      </c>
      <c r="E38" s="50"/>
      <c r="F38" s="45"/>
      <c r="G38" s="47"/>
    </row>
    <row r="39" spans="1:8" x14ac:dyDescent="0.25">
      <c r="A39" s="44"/>
      <c r="B39" s="45">
        <v>711690</v>
      </c>
      <c r="C39" s="45">
        <f>B39*19%</f>
        <v>135221.1</v>
      </c>
      <c r="D39" s="45">
        <f>B39+C39</f>
        <v>846911.1</v>
      </c>
      <c r="E39" s="46"/>
      <c r="F39" s="45" t="s">
        <v>41</v>
      </c>
      <c r="G39" s="47">
        <f>B41*3%</f>
        <v>97324.868067226882</v>
      </c>
    </row>
    <row r="40" spans="1:8" x14ac:dyDescent="0.25">
      <c r="A40" s="44"/>
      <c r="B40" s="51"/>
      <c r="C40" s="51"/>
      <c r="D40" s="51"/>
      <c r="E40" s="50"/>
      <c r="F40" s="46"/>
      <c r="G40" s="52"/>
    </row>
    <row r="41" spans="1:8" x14ac:dyDescent="0.25">
      <c r="A41" s="44" t="s">
        <v>4</v>
      </c>
      <c r="B41" s="48">
        <f>SUM(B37:B39)</f>
        <v>3244162.2689075628</v>
      </c>
      <c r="C41" s="48">
        <f t="shared" ref="C41:D41" si="5">SUM(C37:C39)</f>
        <v>616390.83109243691</v>
      </c>
      <c r="D41" s="48">
        <f t="shared" si="5"/>
        <v>3860553.1</v>
      </c>
      <c r="E41" s="50"/>
      <c r="F41" s="46"/>
      <c r="G41" s="52"/>
    </row>
    <row r="42" spans="1:8" x14ac:dyDescent="0.25">
      <c r="A42" s="44"/>
      <c r="B42" s="56"/>
      <c r="C42" s="56"/>
      <c r="D42" s="56"/>
      <c r="E42" s="50"/>
      <c r="F42" s="46"/>
      <c r="G42" s="52"/>
    </row>
    <row r="43" spans="1:8" x14ac:dyDescent="0.25">
      <c r="A43" s="44"/>
      <c r="B43" s="46" t="s">
        <v>62</v>
      </c>
      <c r="C43" s="46"/>
      <c r="D43" s="52" t="s">
        <v>58</v>
      </c>
      <c r="E43" s="50"/>
      <c r="F43" s="46"/>
      <c r="G43" s="52"/>
    </row>
    <row r="44" spans="1:8" x14ac:dyDescent="0.25">
      <c r="A44" s="44"/>
      <c r="B44" s="48" t="s">
        <v>1</v>
      </c>
      <c r="C44" s="48" t="s">
        <v>2</v>
      </c>
      <c r="D44" s="48" t="s">
        <v>3</v>
      </c>
      <c r="E44" s="50"/>
      <c r="F44" s="57" t="s">
        <v>8</v>
      </c>
      <c r="G44" s="58" t="s">
        <v>7</v>
      </c>
    </row>
    <row r="45" spans="1:8" x14ac:dyDescent="0.25">
      <c r="A45" s="44" t="s">
        <v>14</v>
      </c>
      <c r="B45" s="45">
        <v>991305</v>
      </c>
      <c r="C45" s="45">
        <f>B45*19%</f>
        <v>188347.95</v>
      </c>
      <c r="D45" s="45">
        <f>B45+C45</f>
        <v>1179652.95</v>
      </c>
      <c r="E45" s="50"/>
      <c r="F45" s="45">
        <f>B54</f>
        <v>4173881.9327731091</v>
      </c>
      <c r="G45" s="47">
        <f>C54</f>
        <v>793037.56722689059</v>
      </c>
    </row>
    <row r="46" spans="1:8" x14ac:dyDescent="0.25">
      <c r="A46" s="44"/>
      <c r="B46" s="45">
        <f>D46/1.19</f>
        <v>446293.27731092437</v>
      </c>
      <c r="C46" s="45">
        <f>D46-B46</f>
        <v>84795.722689075628</v>
      </c>
      <c r="D46" s="45">
        <v>531089</v>
      </c>
      <c r="E46" s="50"/>
      <c r="F46" s="57" t="s">
        <v>9</v>
      </c>
      <c r="G46" s="58" t="s">
        <v>10</v>
      </c>
    </row>
    <row r="47" spans="1:8" x14ac:dyDescent="0.25">
      <c r="A47" s="44"/>
      <c r="B47" s="45">
        <v>594807</v>
      </c>
      <c r="C47" s="45">
        <f>B47*19%</f>
        <v>113013.33</v>
      </c>
      <c r="D47" s="45">
        <f>B47+C47</f>
        <v>707820.33</v>
      </c>
      <c r="E47" s="50"/>
      <c r="F47" s="45">
        <f>B48</f>
        <v>2032405.2773109244</v>
      </c>
      <c r="G47" s="47">
        <f>C48</f>
        <v>386157.00268907566</v>
      </c>
    </row>
    <row r="48" spans="1:8" x14ac:dyDescent="0.25">
      <c r="A48" s="44" t="s">
        <v>4</v>
      </c>
      <c r="B48" s="48">
        <f>SUM(B45:B47)</f>
        <v>2032405.2773109244</v>
      </c>
      <c r="C48" s="48">
        <f t="shared" ref="C48:D48" si="6">SUM(C45:C47)</f>
        <v>386157.00268907566</v>
      </c>
      <c r="D48" s="48">
        <f t="shared" si="6"/>
        <v>2418562.2799999998</v>
      </c>
      <c r="E48" s="50"/>
      <c r="F48" s="57" t="s">
        <v>11</v>
      </c>
      <c r="G48" s="47">
        <f>G45-G47</f>
        <v>406880.56453781493</v>
      </c>
    </row>
    <row r="49" spans="1:7" x14ac:dyDescent="0.25">
      <c r="A49" s="44"/>
      <c r="B49" s="51"/>
      <c r="C49" s="51"/>
      <c r="D49" s="51"/>
      <c r="E49" s="50"/>
      <c r="F49" s="45" t="s">
        <v>12</v>
      </c>
      <c r="G49" s="47">
        <v>0</v>
      </c>
    </row>
    <row r="50" spans="1:7" x14ac:dyDescent="0.25">
      <c r="A50" s="44" t="s">
        <v>5</v>
      </c>
      <c r="B50" s="45">
        <f>D50/1.19</f>
        <v>1420588.2352941178</v>
      </c>
      <c r="C50" s="45">
        <f>D50-B50</f>
        <v>269911.76470588217</v>
      </c>
      <c r="D50" s="45">
        <v>1690500</v>
      </c>
      <c r="E50" s="50"/>
      <c r="F50" s="57" t="s">
        <v>11</v>
      </c>
      <c r="G50" s="59">
        <f>G52+G48</f>
        <v>532097.02252100816</v>
      </c>
    </row>
    <row r="51" spans="1:7" x14ac:dyDescent="0.25">
      <c r="A51" s="44"/>
      <c r="B51" s="45">
        <v>1875300</v>
      </c>
      <c r="C51" s="45">
        <f>B51*19%</f>
        <v>356307</v>
      </c>
      <c r="D51" s="45">
        <f>B51+C51</f>
        <v>2231607</v>
      </c>
      <c r="E51" s="50"/>
      <c r="F51" s="45"/>
      <c r="G51" s="47"/>
    </row>
    <row r="52" spans="1:7" x14ac:dyDescent="0.25">
      <c r="A52" s="44"/>
      <c r="B52" s="45">
        <v>608750</v>
      </c>
      <c r="C52" s="45">
        <f>B52*19%</f>
        <v>115662.5</v>
      </c>
      <c r="D52" s="45">
        <f>B52+C52</f>
        <v>724412.5</v>
      </c>
      <c r="E52" s="50"/>
      <c r="F52" s="45" t="s">
        <v>41</v>
      </c>
      <c r="G52" s="47">
        <f>B54*3%</f>
        <v>125216.45798319326</v>
      </c>
    </row>
    <row r="53" spans="1:7" x14ac:dyDescent="0.25">
      <c r="A53" s="44"/>
      <c r="B53" s="45">
        <f>D53/1.19</f>
        <v>269243.69747899158</v>
      </c>
      <c r="C53" s="45">
        <f>D53-B53</f>
        <v>51156.302521008416</v>
      </c>
      <c r="D53" s="45">
        <v>320400</v>
      </c>
      <c r="E53" s="50"/>
      <c r="F53" s="46"/>
      <c r="G53" s="52"/>
    </row>
    <row r="54" spans="1:7" x14ac:dyDescent="0.25">
      <c r="A54" s="44" t="s">
        <v>4</v>
      </c>
      <c r="B54" s="48">
        <f>SUM(B50:B53)</f>
        <v>4173881.9327731091</v>
      </c>
      <c r="C54" s="48">
        <f t="shared" ref="C54:D54" si="7">SUM(C50:C53)</f>
        <v>793037.56722689059</v>
      </c>
      <c r="D54" s="48">
        <f t="shared" si="7"/>
        <v>4966919.5</v>
      </c>
      <c r="E54" s="50"/>
      <c r="F54" s="46"/>
      <c r="G54" s="52"/>
    </row>
    <row r="55" spans="1:7" ht="15.75" x14ac:dyDescent="0.25">
      <c r="A55" s="4"/>
      <c r="B55" s="30"/>
      <c r="C55" s="30"/>
      <c r="D55" s="30"/>
      <c r="F55" s="2"/>
      <c r="G55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EJERCICIO 1</vt:lpstr>
      <vt:lpstr>Hoja2</vt:lpstr>
      <vt:lpstr>Hoja3</vt:lpstr>
      <vt:lpstr>EJERCICIO 2</vt:lpstr>
      <vt:lpstr>Hoja5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Josepepe</dc:creator>
  <cp:lastModifiedBy>José Moises Sanchez Araneda</cp:lastModifiedBy>
  <cp:lastPrinted>2015-12-16T18:05:55Z</cp:lastPrinted>
  <dcterms:created xsi:type="dcterms:W3CDTF">2012-04-05T14:46:18Z</dcterms:created>
  <dcterms:modified xsi:type="dcterms:W3CDTF">2020-04-06T18:47:48Z</dcterms:modified>
</cp:coreProperties>
</file>